
<file path=[Content_Types].xml><?xml version="1.0" encoding="utf-8"?>
<Types xmlns="http://schemas.openxmlformats.org/package/2006/content-types">
  <Default Extension="bin" ContentType="application/vnd.openxmlformats-officedocument.spreadsheetml.printerSettings"/>
  <Default Extension="emf" ContentType="image/x-emf"/>
  <Default Extension="png" ContentType="image/png"/>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metadata.xml" ContentType="application/vnd.openxmlformats-officedocument.spreadsheetml.sheetMetadata+xml"/>
  <Override PartName="/xl/richData/richValueRel.xml" ContentType="application/vnd.ms-excel.richvaluerel+xml"/>
  <Override PartName="/xl/richData/rdrichvalue.xml" ContentType="application/vnd.ms-excel.rdrichvalue+xml"/>
  <Override PartName="/xl/richData/rdrichvaluestructure.xml" ContentType="application/vnd.ms-excel.rdrichvaluestructure+xml"/>
  <Override PartName="/xl/richData/rdRichValueTypes.xml" ContentType="application/vnd.ms-excel.rdrichvaluetypes+xml"/>
  <Override PartName="/xl/drawings/drawing1.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7" rupBuild="27928"/>
  <workbookPr defaultThemeVersion="166925"/>
  <mc:AlternateContent xmlns:mc="http://schemas.openxmlformats.org/markup-compatibility/2006">
    <mc:Choice Requires="x15">
      <x15ac:absPath xmlns:x15ac="http://schemas.microsoft.com/office/spreadsheetml/2010/11/ac" url="O:\Rachel McClung\Stream 12E for upload\"/>
    </mc:Choice>
  </mc:AlternateContent>
  <xr:revisionPtr revIDLastSave="0" documentId="13_ncr:1_{79212F69-956B-493B-B523-5F8E90F2A361}" xr6:coauthVersionLast="47" xr6:coauthVersionMax="47" xr10:uidLastSave="{00000000-0000-0000-0000-000000000000}"/>
  <bookViews>
    <workbookView xWindow="-120" yWindow="-120" windowWidth="29040" windowHeight="15720" xr2:uid="{FC826350-9458-44F9-BC68-7613C4789EA1}"/>
  </bookViews>
  <sheets>
    <sheet name="S42A Summary Table" sheetId="2" r:id="rId1"/>
    <sheet name="Overall plan-enabled capacity" sheetId="1" r:id="rId2"/>
  </sheets>
  <definedNames>
    <definedName name="_xlnm.Print_Area" localSheetId="1">'Overall plan-enabled capacity'!$A$1:$O$91</definedName>
  </definedNames>
  <calcPr calcId="191029"/>
  <extLst>
    <ext xmlns:x15="http://schemas.microsoft.com/office/spreadsheetml/2010/11/main" uri="{140A7094-0E35-4892-8432-C4D2E57EDEB5}">
      <x15:workbookPr chartTrackingRefBase="1"/>
    </ex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feature name="microsoft.com:LAMBDA_WF"/>
        <xcalcf:feature name="microsoft.com:ARRAYTEXT_WF"/>
      </xcalcf:calcFeatures>
    </ext>
  </extLst>
</workbook>
</file>

<file path=xl/calcChain.xml><?xml version="1.0" encoding="utf-8"?>
<calcChain xmlns="http://schemas.openxmlformats.org/spreadsheetml/2006/main">
  <c r="C93" i="1" l="1"/>
  <c r="C71" i="1"/>
  <c r="E7" i="2"/>
  <c r="L49" i="1" l="1"/>
  <c r="L45" i="1"/>
  <c r="K43" i="1"/>
  <c r="L43" i="1" s="1"/>
  <c r="J43" i="1"/>
  <c r="J45" i="1"/>
  <c r="C91" i="1"/>
  <c r="D54" i="1"/>
  <c r="C54" i="1"/>
  <c r="B54" i="1"/>
  <c r="E49" i="1"/>
  <c r="F49" i="1" s="1"/>
  <c r="E48" i="1"/>
  <c r="F48" i="1" s="1"/>
  <c r="E47" i="1"/>
  <c r="F47" i="1" s="1"/>
  <c r="E44" i="1"/>
  <c r="F44" i="1" s="1"/>
  <c r="E43" i="1"/>
  <c r="F43" i="1" s="1"/>
  <c r="E42" i="1"/>
  <c r="F42" i="1" s="1"/>
  <c r="E41" i="1"/>
  <c r="F41" i="1" s="1"/>
  <c r="E40" i="1"/>
  <c r="F40" i="1" s="1"/>
  <c r="E39" i="1"/>
  <c r="F39" i="1" s="1"/>
  <c r="E38" i="1"/>
  <c r="F38" i="1" s="1"/>
  <c r="E34" i="1"/>
  <c r="F34" i="1" s="1"/>
  <c r="E32" i="1"/>
  <c r="F32" i="1" s="1"/>
  <c r="E31" i="1"/>
  <c r="F31" i="1" s="1"/>
  <c r="E30" i="1"/>
  <c r="F30" i="1" s="1"/>
  <c r="E27" i="1"/>
  <c r="F27" i="1" s="1"/>
  <c r="E25" i="1"/>
  <c r="F25" i="1" s="1"/>
  <c r="E24" i="1"/>
  <c r="F24" i="1" s="1"/>
  <c r="E22" i="1"/>
  <c r="F22" i="1" s="1"/>
  <c r="E20" i="1"/>
  <c r="F20" i="1" s="1"/>
  <c r="E19" i="1"/>
  <c r="F19" i="1" s="1"/>
  <c r="E18" i="1"/>
  <c r="F18" i="1" s="1"/>
  <c r="E14" i="1"/>
  <c r="F14" i="1" s="1"/>
  <c r="E12" i="1"/>
  <c r="F12" i="1" s="1"/>
  <c r="E10" i="1"/>
  <c r="F10" i="1" s="1"/>
  <c r="C16" i="1"/>
  <c r="C23" i="1"/>
  <c r="E23" i="1" s="1"/>
  <c r="F23" i="1" s="1"/>
  <c r="C33" i="1"/>
  <c r="C62" i="1"/>
  <c r="C77" i="1"/>
  <c r="C78" i="1"/>
  <c r="C82" i="1"/>
  <c r="N49" i="1"/>
  <c r="J49" i="1"/>
  <c r="N34" i="1"/>
  <c r="N33" i="1"/>
  <c r="N29" i="1"/>
  <c r="N28" i="1"/>
  <c r="N26" i="1"/>
  <c r="N25" i="1"/>
  <c r="N21" i="1"/>
  <c r="N17" i="1"/>
  <c r="N15" i="1"/>
  <c r="N13" i="1"/>
  <c r="N11" i="1"/>
  <c r="L34" i="1"/>
  <c r="L33" i="1"/>
  <c r="L29" i="1"/>
  <c r="L28" i="1"/>
  <c r="L26" i="1"/>
  <c r="L25" i="1"/>
  <c r="L21" i="1"/>
  <c r="L17" i="1"/>
  <c r="L15" i="1"/>
  <c r="L13" i="1"/>
  <c r="L11" i="1"/>
  <c r="J34" i="1"/>
  <c r="J33" i="1"/>
  <c r="J29" i="1"/>
  <c r="J28" i="1"/>
  <c r="J26" i="1"/>
  <c r="J25" i="1"/>
  <c r="J21" i="1"/>
  <c r="J17" i="1"/>
  <c r="J15" i="1"/>
  <c r="J13" i="1"/>
  <c r="J11" i="1"/>
  <c r="E16" i="1" l="1"/>
  <c r="F16" i="1" s="1"/>
  <c r="M20" i="1" l="1"/>
  <c r="N20" i="1" s="1"/>
  <c r="M49" i="1"/>
  <c r="I48" i="1"/>
  <c r="J48" i="1" s="1"/>
  <c r="M42" i="1"/>
  <c r="N42" i="1" s="1"/>
  <c r="I40" i="1"/>
  <c r="J40" i="1" s="1"/>
  <c r="M41" i="1"/>
  <c r="N41" i="1" s="1"/>
  <c r="M39" i="1"/>
  <c r="N39" i="1" s="1"/>
  <c r="M19" i="1"/>
  <c r="N19" i="1" s="1"/>
  <c r="M18" i="1"/>
  <c r="N18" i="1" s="1"/>
  <c r="M38" i="1"/>
  <c r="N38" i="1" s="1"/>
  <c r="M14" i="1"/>
  <c r="N14" i="1" s="1"/>
  <c r="M34" i="1"/>
  <c r="M12" i="1"/>
  <c r="N12" i="1" s="1"/>
  <c r="M10" i="1"/>
  <c r="N10" i="1" s="1"/>
  <c r="M30" i="1" l="1"/>
  <c r="N30" i="1" s="1"/>
  <c r="I20" i="1"/>
  <c r="J20" i="1" s="1"/>
  <c r="M31" i="1"/>
  <c r="N31" i="1" s="1"/>
  <c r="M32" i="1"/>
  <c r="N32" i="1" s="1"/>
  <c r="I32" i="1"/>
  <c r="J32" i="1" s="1"/>
  <c r="I49" i="1"/>
  <c r="M48" i="1"/>
  <c r="N48" i="1" s="1"/>
  <c r="M44" i="1"/>
  <c r="N44" i="1" s="1"/>
  <c r="I44" i="1"/>
  <c r="I30" i="1"/>
  <c r="J30" i="1" s="1"/>
  <c r="I27" i="1"/>
  <c r="J27" i="1" s="1"/>
  <c r="M27" i="1"/>
  <c r="N27" i="1" s="1"/>
  <c r="M25" i="1"/>
  <c r="M24" i="1"/>
  <c r="N24" i="1" s="1"/>
  <c r="I42" i="1"/>
  <c r="M40" i="1"/>
  <c r="N40" i="1" s="1"/>
  <c r="M22" i="1"/>
  <c r="N22" i="1" s="1"/>
  <c r="I41" i="1"/>
  <c r="J41" i="1" s="1"/>
  <c r="I39" i="1"/>
  <c r="J39" i="1" s="1"/>
  <c r="I19" i="1"/>
  <c r="J19" i="1" s="1"/>
  <c r="I18" i="1"/>
  <c r="J18" i="1" s="1"/>
  <c r="M16" i="1"/>
  <c r="N16" i="1" s="1"/>
  <c r="I16" i="1"/>
  <c r="J16" i="1" s="1"/>
  <c r="I34" i="1"/>
  <c r="I38" i="1"/>
  <c r="J38" i="1" s="1"/>
  <c r="I14" i="1"/>
  <c r="J14" i="1" s="1"/>
  <c r="I10" i="1"/>
  <c r="J10" i="1" s="1"/>
  <c r="I12" i="1"/>
  <c r="J12" i="1" s="1"/>
  <c r="J44" i="1" l="1"/>
  <c r="K44" i="1"/>
  <c r="L44" i="1" s="1"/>
  <c r="J42" i="1"/>
  <c r="K42" i="1"/>
  <c r="L42" i="1" s="1"/>
  <c r="I25" i="1"/>
  <c r="K25" i="1" s="1"/>
  <c r="I24" i="1"/>
  <c r="J24" i="1" s="1"/>
  <c r="K24" i="1"/>
  <c r="L24" i="1" s="1"/>
  <c r="K38" i="1"/>
  <c r="L38" i="1" s="1"/>
  <c r="K34" i="1"/>
  <c r="K48" i="1"/>
  <c r="L48" i="1" s="1"/>
  <c r="K18" i="1"/>
  <c r="L18" i="1" s="1"/>
  <c r="K30" i="1"/>
  <c r="L30" i="1" s="1"/>
  <c r="K49" i="1"/>
  <c r="K19" i="1"/>
  <c r="L19" i="1" s="1"/>
  <c r="K20" i="1"/>
  <c r="L20" i="1" s="1"/>
  <c r="K27" i="1"/>
  <c r="L27" i="1" s="1"/>
  <c r="K12" i="1"/>
  <c r="L12" i="1" s="1"/>
  <c r="K14" i="1"/>
  <c r="L14" i="1" s="1"/>
  <c r="K32" i="1"/>
  <c r="L32" i="1" s="1"/>
  <c r="I31" i="1"/>
  <c r="J31" i="1" s="1"/>
  <c r="K10" i="1"/>
  <c r="L10" i="1" s="1"/>
  <c r="M47" i="1"/>
  <c r="N47" i="1" s="1"/>
  <c r="I47" i="1"/>
  <c r="J47" i="1" s="1"/>
  <c r="K40" i="1"/>
  <c r="L40" i="1" s="1"/>
  <c r="K41" i="1"/>
  <c r="L41" i="1" s="1"/>
  <c r="M23" i="1"/>
  <c r="N23" i="1" s="1"/>
  <c r="I23" i="1"/>
  <c r="J23" i="1" s="1"/>
  <c r="K16" i="1"/>
  <c r="L16" i="1" s="1"/>
  <c r="I22" i="1"/>
  <c r="J22" i="1" s="1"/>
  <c r="M50" i="1" l="1"/>
  <c r="K47" i="1"/>
  <c r="L47" i="1" s="1"/>
  <c r="I50" i="1"/>
  <c r="K31" i="1"/>
  <c r="L31" i="1" s="1"/>
  <c r="K22" i="1"/>
  <c r="L22" i="1" s="1"/>
  <c r="I35" i="1"/>
  <c r="M35" i="1"/>
  <c r="K23" i="1"/>
  <c r="L23" i="1" s="1"/>
  <c r="B55" i="1" l="1"/>
  <c r="D55" i="1"/>
  <c r="K35" i="1"/>
  <c r="K39" i="1" l="1"/>
  <c r="L39" i="1" l="1"/>
  <c r="K50" i="1" s="1"/>
  <c r="C55" i="1" s="1"/>
  <c r="C84" i="1" l="1"/>
  <c r="E82" i="1"/>
</calcChain>
</file>

<file path=xl/metadata.xml><?xml version="1.0" encoding="utf-8"?>
<metadata xmlns="http://schemas.openxmlformats.org/spreadsheetml/2006/main" xmlns:xlrd="http://schemas.microsoft.com/office/spreadsheetml/2017/richdata">
  <metadataTypes count="1">
    <metadataType name="XLRICHVALUE" minSupportedVersion="120000" copy="1" pasteAll="1" pasteValues="1" merge="1" splitFirst="1" rowColShift="1" clearFormats="1" clearComments="1" assign="1" coerce="1"/>
  </metadataTypes>
  <futureMetadata name="XLRICHVALUE" count="14">
    <bk>
      <extLst>
        <ext uri="{3e2802c4-a4d2-4d8b-9148-e3be6c30e623}">
          <xlrd:rvb i="0"/>
        </ext>
      </extLst>
    </bk>
    <bk>
      <extLst>
        <ext uri="{3e2802c4-a4d2-4d8b-9148-e3be6c30e623}">
          <xlrd:rvb i="1"/>
        </ext>
      </extLst>
    </bk>
    <bk>
      <extLst>
        <ext uri="{3e2802c4-a4d2-4d8b-9148-e3be6c30e623}">
          <xlrd:rvb i="2"/>
        </ext>
      </extLst>
    </bk>
    <bk>
      <extLst>
        <ext uri="{3e2802c4-a4d2-4d8b-9148-e3be6c30e623}">
          <xlrd:rvb i="3"/>
        </ext>
      </extLst>
    </bk>
    <bk>
      <extLst>
        <ext uri="{3e2802c4-a4d2-4d8b-9148-e3be6c30e623}">
          <xlrd:rvb i="4"/>
        </ext>
      </extLst>
    </bk>
    <bk>
      <extLst>
        <ext uri="{3e2802c4-a4d2-4d8b-9148-e3be6c30e623}">
          <xlrd:rvb i="5"/>
        </ext>
      </extLst>
    </bk>
    <bk>
      <extLst>
        <ext uri="{3e2802c4-a4d2-4d8b-9148-e3be6c30e623}">
          <xlrd:rvb i="6"/>
        </ext>
      </extLst>
    </bk>
    <bk>
      <extLst>
        <ext uri="{3e2802c4-a4d2-4d8b-9148-e3be6c30e623}">
          <xlrd:rvb i="7"/>
        </ext>
      </extLst>
    </bk>
    <bk>
      <extLst>
        <ext uri="{3e2802c4-a4d2-4d8b-9148-e3be6c30e623}">
          <xlrd:rvb i="8"/>
        </ext>
      </extLst>
    </bk>
    <bk>
      <extLst>
        <ext uri="{3e2802c4-a4d2-4d8b-9148-e3be6c30e623}">
          <xlrd:rvb i="9"/>
        </ext>
      </extLst>
    </bk>
    <bk>
      <extLst>
        <ext uri="{3e2802c4-a4d2-4d8b-9148-e3be6c30e623}">
          <xlrd:rvb i="10"/>
        </ext>
      </extLst>
    </bk>
    <bk>
      <extLst>
        <ext uri="{3e2802c4-a4d2-4d8b-9148-e3be6c30e623}">
          <xlrd:rvb i="11"/>
        </ext>
      </extLst>
    </bk>
    <bk>
      <extLst>
        <ext uri="{3e2802c4-a4d2-4d8b-9148-e3be6c30e623}">
          <xlrd:rvb i="12"/>
        </ext>
      </extLst>
    </bk>
    <bk>
      <extLst>
        <ext uri="{3e2802c4-a4d2-4d8b-9148-e3be6c30e623}">
          <xlrd:rvb i="13"/>
        </ext>
      </extLst>
    </bk>
  </futureMetadata>
  <valueMetadata count="14">
    <bk>
      <rc t="1" v="0"/>
    </bk>
    <bk>
      <rc t="1" v="1"/>
    </bk>
    <bk>
      <rc t="1" v="2"/>
    </bk>
    <bk>
      <rc t="1" v="3"/>
    </bk>
    <bk>
      <rc t="1" v="4"/>
    </bk>
    <bk>
      <rc t="1" v="5"/>
    </bk>
    <bk>
      <rc t="1" v="6"/>
    </bk>
    <bk>
      <rc t="1" v="7"/>
    </bk>
    <bk>
      <rc t="1" v="8"/>
    </bk>
    <bk>
      <rc t="1" v="9"/>
    </bk>
    <bk>
      <rc t="1" v="10"/>
    </bk>
    <bk>
      <rc t="1" v="11"/>
    </bk>
    <bk>
      <rc t="1" v="12"/>
    </bk>
    <bk>
      <rc t="1" v="13"/>
    </bk>
  </valueMetadata>
</metadata>
</file>

<file path=xl/sharedStrings.xml><?xml version="1.0" encoding="utf-8"?>
<sst xmlns="http://schemas.openxmlformats.org/spreadsheetml/2006/main" count="551" uniqueCount="313">
  <si>
    <t>Brick Kiln Lane</t>
  </si>
  <si>
    <t>Doncaster</t>
  </si>
  <si>
    <t>4 Golf Links Road</t>
  </si>
  <si>
    <t>Chinnerys Road</t>
  </si>
  <si>
    <t>Sparks Block A</t>
  </si>
  <si>
    <t>Sparks Block B</t>
  </si>
  <si>
    <t>Subtotal</t>
  </si>
  <si>
    <t>Momentum South Block</t>
  </si>
  <si>
    <t>Rural</t>
  </si>
  <si>
    <t>Other urban areas</t>
  </si>
  <si>
    <t>Oxford</t>
  </si>
  <si>
    <t>Momentum North Block</t>
  </si>
  <si>
    <t>West Rangiora new development area</t>
  </si>
  <si>
    <t>North Block</t>
  </si>
  <si>
    <t>Middle Block</t>
  </si>
  <si>
    <t>South Block</t>
  </si>
  <si>
    <t>North East Rangiora new development area</t>
  </si>
  <si>
    <t>South East Rangiora new development area</t>
  </si>
  <si>
    <t>Kaiapoi new development area</t>
  </si>
  <si>
    <t>Additional Bellgrove land</t>
  </si>
  <si>
    <t>Settlement zones (including Ashley)</t>
  </si>
  <si>
    <t>Additional SER (not Sparks or Bellgrove)</t>
  </si>
  <si>
    <t>Woodend</t>
  </si>
  <si>
    <t>Other</t>
  </si>
  <si>
    <t>Mandeville (intensification)</t>
  </si>
  <si>
    <t>Loburn (Cones Rd)</t>
  </si>
  <si>
    <t>Ohoka (Mill Rd &amp; Bagrie development)</t>
  </si>
  <si>
    <t>Swannanoa</t>
  </si>
  <si>
    <t>Waikuku</t>
  </si>
  <si>
    <t>Waikuku (Stokes)</t>
  </si>
  <si>
    <t>Loburn (Fawcetts Rd)</t>
  </si>
  <si>
    <t>Oxford (Ashley Gorge)</t>
  </si>
  <si>
    <t>Gross area (ha)</t>
  </si>
  <si>
    <t>Net area (Gross area - reserves) (ha)</t>
  </si>
  <si>
    <t>% total reserves (all reserves including SMA)</t>
  </si>
  <si>
    <t>Future allotment sizes (upper bound) (ha)</t>
  </si>
  <si>
    <t>Future allotment sizes (lower bound) (ha)</t>
  </si>
  <si>
    <t>199 Johns Rd etc Carolina Homes (and others south of Johns Road and west to Lehmans Road)</t>
  </si>
  <si>
    <t>Middle Block - (between Johns Road and Oxford Road, excluding the Council block)</t>
  </si>
  <si>
    <t>Waimakariri District Council land (69 Johns Road)</t>
  </si>
  <si>
    <t>Developer stated preferences</t>
  </si>
  <si>
    <t>N/A</t>
  </si>
  <si>
    <t>Plan-enabled capacity (upper bound) lots</t>
  </si>
  <si>
    <t>Plan-enabled capacity (lower bound) lots</t>
  </si>
  <si>
    <t>Anticipated Urban Environments</t>
  </si>
  <si>
    <t>Unanticipated Urban Environments</t>
  </si>
  <si>
    <t>North West Rangiora existing development area extension</t>
  </si>
  <si>
    <t>Smaller parcels in and around Bellgrove North</t>
  </si>
  <si>
    <t>Western side of Golf Links Road</t>
  </si>
  <si>
    <t>Average</t>
  </si>
  <si>
    <t>Average lots</t>
  </si>
  <si>
    <t>Bellgrove South</t>
  </si>
  <si>
    <t>Greg Kelley extension</t>
  </si>
  <si>
    <t>Additional SER land (Thompson, Leech, Kelley)</t>
  </si>
  <si>
    <t>RECOMMEND REJECT</t>
  </si>
  <si>
    <t>RECOMMEND ACCEPT</t>
  </si>
  <si>
    <t>Woodend proposals</t>
  </si>
  <si>
    <t>Submitter states 500 allotments</t>
  </si>
  <si>
    <t>Submitter states 1500 homes</t>
  </si>
  <si>
    <t>261 Giles Road</t>
  </si>
  <si>
    <t>Rest of Kaiapoi North Block</t>
  </si>
  <si>
    <t>ACCEPT BUT NOT INCLUDED</t>
  </si>
  <si>
    <t>Extension of NWR existing dev area LLRZ to GRZ upzoning</t>
  </si>
  <si>
    <t>School farm and funeral home</t>
  </si>
  <si>
    <t>Subtotal (accept)</t>
  </si>
  <si>
    <t>South Kaiapoi development area</t>
  </si>
  <si>
    <t>Large Lot Residential</t>
  </si>
  <si>
    <t>(from Mr Buckley s42A)</t>
  </si>
  <si>
    <t>("RECOMMEND ACCEPT" calculates)</t>
  </si>
  <si>
    <t>Subtotal LLRZ (definites and contingents)</t>
  </si>
  <si>
    <t>Subtotal LLRZ (definites)</t>
  </si>
  <si>
    <t>Woodwater (overall)</t>
  </si>
  <si>
    <t>Woodwater  (170 lot limitation)</t>
  </si>
  <si>
    <t>Ohoka (Carters/RIDL)</t>
  </si>
  <si>
    <t>Area of reserves (ha)</t>
  </si>
  <si>
    <t>Lower bound</t>
  </si>
  <si>
    <t>Upper bound</t>
  </si>
  <si>
    <t>Existing capacity</t>
  </si>
  <si>
    <t>Rangiora, Kaiapoi, Woodend overall</t>
  </si>
  <si>
    <t>Total additional anticipated and unanticipated</t>
  </si>
  <si>
    <t>(from WDGCM)</t>
  </si>
  <si>
    <t>Including existing capacity brought forward</t>
  </si>
  <si>
    <t>Noting that multi-unit intensification and infill occurs on top of this</t>
  </si>
  <si>
    <t>2023-2033 HCA bottom line</t>
  </si>
  <si>
    <t>30-year (combined)</t>
  </si>
  <si>
    <t>Short-medium term (to 2033)</t>
  </si>
  <si>
    <t>Long term (to 2053)</t>
  </si>
  <si>
    <t>Note I am reflecting Mr Willis's s42A recommendations here</t>
  </si>
  <si>
    <t>Submitter states 800 homes</t>
  </si>
  <si>
    <t>Stokes (North of Ravenswood)</t>
  </si>
  <si>
    <t>Total residential rezonings for District</t>
  </si>
  <si>
    <t>Relief sought by submitters</t>
  </si>
  <si>
    <t>Summary of reasons for decision requested by submitters</t>
  </si>
  <si>
    <t>Zoning</t>
  </si>
  <si>
    <t>Proximity to Urban Areas</t>
  </si>
  <si>
    <t>Environmental/Historic/Cultural Overlays</t>
  </si>
  <si>
    <t>Road capacity</t>
  </si>
  <si>
    <t>Natural hazard risk</t>
  </si>
  <si>
    <t>Suitability for other land use</t>
  </si>
  <si>
    <t>Overall assessment</t>
  </si>
  <si>
    <t xml:space="preserve">Additional 28 ha gross (over and above 20ha proposed for rezoning to MRZ under V1). 8 submitters (all landowners within the block) seek rezoning from rural to GRZ/MRZ </t>
  </si>
  <si>
    <t>To release land to efficiently and effectively provide necessary housing development capacity</t>
  </si>
  <si>
    <t>Currently rural with a future development area overlay, proposed for RLZ, proposed for GRZ/MRZ by submitters</t>
  </si>
  <si>
    <t>Immediately adjacent</t>
  </si>
  <si>
    <t>None</t>
  </si>
  <si>
    <t>No substantive issues raised by experts</t>
  </si>
  <si>
    <t>Low to medium across most of the site, with a high risk in the southern part of the site (Ashley River breakout fast flooding)</t>
  </si>
  <si>
    <t>Currently used for small-scale farming/lifestyle</t>
  </si>
  <si>
    <t>Site of Significance to Maori (SASM) adjacent to Southbrook Stream</t>
  </si>
  <si>
    <t>I recommend that the site is rezoned to PDP MRZ, apart from 20 and 24 Angus Place (John and Coral Broughton submission, due to unresolvable flood risk)</t>
  </si>
  <si>
    <t>Additional 28 ha gross, 4 submitters (all landowners) seek rezoning from rural to GRZ/MRZ</t>
  </si>
  <si>
    <t>To rezone to meet the demand for new houses</t>
  </si>
  <si>
    <t>Size and potential (note, assessed off plan-enabled capacity arising from the average between 'low', and 'high' capacity scenarios)</t>
  </si>
  <si>
    <t>About 644 lots (excluding the Council block of 9ha)</t>
  </si>
  <si>
    <t>Low to medium across the site</t>
  </si>
  <si>
    <t xml:space="preserve">I recommend that the site is rezoned to PDP MRZ. </t>
  </si>
  <si>
    <t>Rezone from RLZ to general residential or medium density residential.</t>
  </si>
  <si>
    <t xml:space="preserve">About 296 lots </t>
  </si>
  <si>
    <t>Low across the site</t>
  </si>
  <si>
    <t>Currently surrounded by residential</t>
  </si>
  <si>
    <t>Rezone 11.6ha at the northeast end of Lehmans Road, Rangiora (refer to Figure 1 of Appendix E - ‘the site’) from Large Lot Residential Zone to General Residential Zone. Proposal includes a mix of styles and densities under an Outline Development Plan (ODP)</t>
  </si>
  <si>
    <t>2 submitters (both landowners)</t>
  </si>
  <si>
    <t>1 submitter (primary landowner and developer)</t>
  </si>
  <si>
    <t>About 305 lots</t>
  </si>
  <si>
    <t>Currently rural-residential, proposed for LLRZ.</t>
  </si>
  <si>
    <t xml:space="preserve">Adjacent to existing urban area but separated by transmission lines. </t>
  </si>
  <si>
    <t>Transport connectivity has been raised by Council's transport expert, Mr Mark Gregory. Requires additional roading connections to be in place prior to development beginning</t>
  </si>
  <si>
    <t>2 submitters (1 is the North Rangiora residents group, 1 is a landowner)</t>
  </si>
  <si>
    <t>Rezone from LLRZ to GRZ</t>
  </si>
  <si>
    <t>Currently rural residential, proposed for LLRZ, with a GRZ overlay</t>
  </si>
  <si>
    <t>About 253 lots</t>
  </si>
  <si>
    <t>Currently used for rural residential</t>
  </si>
  <si>
    <t>I recommend that the site is rezoned to GRZ</t>
  </si>
  <si>
    <t>1 submitter, seeking rezoning of all of NER development area</t>
  </si>
  <si>
    <t>Rezone from rural to GRZ/MRZ</t>
  </si>
  <si>
    <t>About 265 lots</t>
  </si>
  <si>
    <t>Currently rural, proposed for rural lifestyle, with a development area overlay</t>
  </si>
  <si>
    <t>Currently used for a mixture of low density residential</t>
  </si>
  <si>
    <t>4 submitters seeking rezoning (all landowners)</t>
  </si>
  <si>
    <t>Rezone from rural to "residential"</t>
  </si>
  <si>
    <t>About 357 lots</t>
  </si>
  <si>
    <t>Adjacent to residential</t>
  </si>
  <si>
    <t>Currently used for rural lifestyle</t>
  </si>
  <si>
    <t>I recommend that the site is rezoned to MRZ</t>
  </si>
  <si>
    <t>2 submitters (the school and funeral home). School has sought rezoning, funeral home has sought clarification and protection</t>
  </si>
  <si>
    <t>Rezone from rural to residential</t>
  </si>
  <si>
    <t>About 840 lots, but not included in plan-enabled capacity assessments as this land is not likely to become available in the short-medium, or even the first half of the long term</t>
  </si>
  <si>
    <t>Currently used for a funeral home and a school farm</t>
  </si>
  <si>
    <t>SASMs over the Taranaki Stream and headwaters of the Cam/Ruataniwha</t>
  </si>
  <si>
    <t>Rezone to GRZ/MRZ</t>
  </si>
  <si>
    <t>About 720 lots, not including the additional 3.3ha parcel</t>
  </si>
  <si>
    <t>2 submitters, 1 seeking rezoning of all of development area, 1 submitter (Bellgrove South) seeking rezoning of their part of the development area. Area in blue is all of Bellgrove South, area in green is additional 3.3 ha parcel not within the development area but sought by developer (considered below under unanticipated urban environments)</t>
  </si>
  <si>
    <t>SASMs over the Cam/Ruataniwha, although this is technically outside of the proposed area</t>
  </si>
  <si>
    <t>1 submitter, seeking rezoning of all of NER development area. Gregory Kelley seeks the rezoning of part or all of his property (at 479 Rangiora-Woodend Road). Additional areas are mapped in blue below. Green is areas that are unanticipated urban environments, considered in that section</t>
  </si>
  <si>
    <t>About 155 lots, not including the additional parcels</t>
  </si>
  <si>
    <t>Will be adjacent to residential if the Bellgrove North rezoning is approved once that is built</t>
  </si>
  <si>
    <t>SASMs over the Cam/Ruataniwha, Leech homestead is heritage listed</t>
  </si>
  <si>
    <t>1 submitter, seeking rezoning of all of NER development area. Richard and Geoff Spark (the landowners) seek rezoning for Block A of their area</t>
  </si>
  <si>
    <t>About 550 lots</t>
  </si>
  <si>
    <t>Currently adjacent to residential in the west, will also be adjacent to residential in the north if the Bellgrove North rezoning is approved</t>
  </si>
  <si>
    <t>Currently used for rural farming (mostly dairy)</t>
  </si>
  <si>
    <t>About 625 lots</t>
  </si>
  <si>
    <t>I recommend that the rezoning is rejected</t>
  </si>
  <si>
    <t>Currently used for rural farming</t>
  </si>
  <si>
    <t>Not adjacent to any development, would be adjacent to development in the north if Bellgrove North is approved</t>
  </si>
  <si>
    <t xml:space="preserve">1 submitter, seeking rezoning of all of NER development area. No landowners seeking rezoning of this part of the development area. Area is mapped in green. </t>
  </si>
  <si>
    <t>8 landowners seek rezoning of Chinnerys and Grange View roads from LLRZ to GRZ</t>
  </si>
  <si>
    <t>Rezone to GRZ</t>
  </si>
  <si>
    <t>About 117 lots</t>
  </si>
  <si>
    <t>Surrounded by residential sections, all of which are proposed under V1 to go to MRZ</t>
  </si>
  <si>
    <t>Currently rural residential</t>
  </si>
  <si>
    <t xml:space="preserve">2 submitters (the developer/landowner, and 1 submitter seeking rezoning of all of the Kaiapoi FDA) seek rezoning of the Kaiapoi development area as outlined below (part of the north block and the south block). The area in blue is the extent of the Momentum development, the area in green is the rough extent of the greenfields priority area. </t>
  </si>
  <si>
    <t>About 805 lots</t>
  </si>
  <si>
    <t>Residential sections to the south and west</t>
  </si>
  <si>
    <t>High hazard flooding, but which experts agree can be mitigated through land raising (and which has already occurred on the Beachgrove development to the south, undertaken by the same developer)</t>
  </si>
  <si>
    <t>Two SASMs, identifying silent file areas.</t>
  </si>
  <si>
    <t>Currently used for farming</t>
  </si>
  <si>
    <t>As above</t>
  </si>
  <si>
    <t>2 submitters (the developer/landowner, and 1 submitter seeking rezoning of all of the Kaiapoi FDA) seek rezoning of the Kaiapoi development area as outlined below (part of the north block and the south block).</t>
  </si>
  <si>
    <t>About 180 lots (but more if a retirement village is placed on this land)</t>
  </si>
  <si>
    <t>1 SASM, identifying silent file area</t>
  </si>
  <si>
    <t>Map as above (the small southern parcel)</t>
  </si>
  <si>
    <t>3 submitters seek the rezoning of the rest of the Kaiapoi FDA, including Suburban Estates (the top third), and Survus and Momentum seek the rezoning of all of the Kaiapoi FDA</t>
  </si>
  <si>
    <t>About 1250 lots</t>
  </si>
  <si>
    <t>Residential to the west, and to the south if the Momentum development proceeds</t>
  </si>
  <si>
    <t>2 SASMs, identifying silent file area</t>
  </si>
  <si>
    <t>High hazard flooding, but which experts agree can be mitigated through land raising (and which has already occurred on the Beachgrove development to the west, undertaken by the same developer)</t>
  </si>
  <si>
    <t>High hazard flooding, but which experts agree can be mitigated through land raising. Hazard risk decreases on the northern parts of the site, as it gently slopes to the south</t>
  </si>
  <si>
    <t>4 submitters seeking rezoning of the whole block (all landowners). No specific submissions from Council, but part of this land is required for parks and reserves for the wider rezonings, and this land is also within the development area overlay.</t>
  </si>
  <si>
    <t>About 243 lots, depending on final amount of reserves required on this site</t>
  </si>
  <si>
    <t>Residential to the north, and to the east if rezoning submissions are accepted</t>
  </si>
  <si>
    <t>Low to moderate</t>
  </si>
  <si>
    <t>Currently low intensity grazing</t>
  </si>
  <si>
    <t>1 submitter (the landowner and associated parties) seeks rezoning this to residential</t>
  </si>
  <si>
    <t>Rezone to residential</t>
  </si>
  <si>
    <t>About 248 lots</t>
  </si>
  <si>
    <t>Currently rural, proposed for rural lifestyle. Outside of any development area or overlay</t>
  </si>
  <si>
    <t>Not adjacent to any development, as the nearest existing and proposed developments are some distance away and separated by strategic or local roads</t>
  </si>
  <si>
    <t>Taranaki Stream has a SASM</t>
  </si>
  <si>
    <t>Transport connectivity has been raised by Council's transport expert, Mr Shane Binder</t>
  </si>
  <si>
    <t>Low to moderate across the site</t>
  </si>
  <si>
    <t xml:space="preserve">I recommend that this rezoning request is rejected, as it cannot be connected to an existing urban environment in a consolidated way, would have negative effects on neighbours (who remain zoned as rural/RLZ), and is not occuring as part of a wider ODP. </t>
  </si>
  <si>
    <t xml:space="preserve">The additional Bellgrove South land (3.3ha) is shown below in green. </t>
  </si>
  <si>
    <t xml:space="preserve">1 submitter - Bellgrove South, seek this additional parcel to be added to their proposed rezoning, to be rezoned as GRZ/MRZ. </t>
  </si>
  <si>
    <t>About 94 additional lots</t>
  </si>
  <si>
    <t>Adjacent to the proposed Bellgrove South rezoning in the SER development area</t>
  </si>
  <si>
    <t>The Cam/Ruataniwha River has a SASM overlay on it, however, the current land boundaries are largely outside of this, but cultural reports do request careful consideration of the Cam/Ruataniwha</t>
  </si>
  <si>
    <t>No substantive issues raised by experts, area would need to be added to the existing SER ODP</t>
  </si>
  <si>
    <t>I recommend that this is rezoned as MRZ</t>
  </si>
  <si>
    <t xml:space="preserve">1 submitter - Gregory Kelley, seeks that his property, at 479 Golf Links Road, is rezoned as residential. </t>
  </si>
  <si>
    <t>About 27 additional lots</t>
  </si>
  <si>
    <t>Adjacent to Bellgrove South, if its rezoning is accepted</t>
  </si>
  <si>
    <t>The Cam/Ruataniwha River has a SASM overlay on it</t>
  </si>
  <si>
    <t>The additional Greg Kelley land (1ha) is shown below in green. I have recommended that it is rezoned in order to assist with achieving effective boundaries on the Bellgrove South development (if rezoning is accepted), and to also achieve effective future protection for the Cam/Ruataniwha River, with wide 20metre plus setbacks and buffers</t>
  </si>
  <si>
    <t>The existing DEV area access is not viable, due to being too close to the corner on Rangiora-Woodend road, thus my recommendation to have access at the location of the existing driveway entrance. Area also requires connectivity to the east</t>
  </si>
  <si>
    <t>1 submitter (Sparks, the landowner and developer) seeks to rezone this area of land, which will be cut off from their surrounding dairy farm by the proposed Rangiora Eastern Link bypass road (blue designation shown on map)</t>
  </si>
  <si>
    <t>About 480 additional lots</t>
  </si>
  <si>
    <t>Adjacent to existing residential in the west (over the railway line), large lot residential to the south, and residential to the north if Sparks Block A is accepted</t>
  </si>
  <si>
    <t>1 SASM identifying the extent of a former podocarp forest</t>
  </si>
  <si>
    <t xml:space="preserve">No substantive issues, provided development are accessed from local roads, and not from the proposed (and designated) REL bypass. </t>
  </si>
  <si>
    <t>Low to moderate across the site.</t>
  </si>
  <si>
    <t xml:space="preserve">Currently used as part of a dairy farm. </t>
  </si>
  <si>
    <t xml:space="preserve">I recommend that this is rezoned as MRZ, with the 'Block C' component (in the south) not rezoned at this time, but instead recommended as a development area for future rezoning (it is too close to the Rangiora sewage poinds to be recommended as residential). </t>
  </si>
  <si>
    <t>2 submitters seek rezoning this area to medium density residential</t>
  </si>
  <si>
    <t xml:space="preserve">About 747 lots (submitter states 500), with a 170 lot limitation until transport issues in the area are resolved </t>
  </si>
  <si>
    <t>Currently rural, proposed for rural lifestyle. Outside of any development area or overlay, but within the projected infrastructure boundary</t>
  </si>
  <si>
    <t xml:space="preserve">Adjacent to medium density residential in the north, large lot to the east and south. </t>
  </si>
  <si>
    <t xml:space="preserve">Transport limitations until the proposed SH1 Woodend bypass is built limit this site to 170 lots. </t>
  </si>
  <si>
    <t xml:space="preserve">Currently used for rural and rural lifestyle. </t>
  </si>
  <si>
    <t xml:space="preserve">I recommend that this is rezoned, contingent upon the transport matters being addressed </t>
  </si>
  <si>
    <t>1 submitter seeks rezoning of this area north of Ravenswood</t>
  </si>
  <si>
    <t>About 1800 lots, submitter states 1500 lots</t>
  </si>
  <si>
    <t>Currently rural, proposed for rural lifestyle, outside of any development area or overlay</t>
  </si>
  <si>
    <t>Adjacent to medium density residential in the south</t>
  </si>
  <si>
    <t>Within several SASMs - silent file areas</t>
  </si>
  <si>
    <t>No substantial issues raised</t>
  </si>
  <si>
    <t>Low to moderate across the site, but with no information or contention amongst the experts on downstream flood capacity and/or constraints</t>
  </si>
  <si>
    <t>2 submitters (the developer and landowner) seek rezoning of this area south of Kaiapoi and/or its creation as a new development area</t>
  </si>
  <si>
    <t>About 206 lots</t>
  </si>
  <si>
    <t xml:space="preserve">Low to moderate across most of the site, with an area of high risk in the north east corner. </t>
  </si>
  <si>
    <t xml:space="preserve">Not adjacent to any existing residential, although residential is to the north over the Kairaki Stream. Mr Willis has recommended a commercial rezoning to the west on the other side of Main North Road. </t>
  </si>
  <si>
    <t>1 submitter seeks rezoning of this area south of Silverstream</t>
  </si>
  <si>
    <t>About 91 lots</t>
  </si>
  <si>
    <t xml:space="preserve">Currently rural, proposed for rural lifestyle. There is contention as the site is mapped in the operative plan as residential, however, I consider this to be an error of mapping. The site is shown in ODPs for West Kaiapoi (Silverstream) as intended for stormwater ponds, that were never built on site. </t>
  </si>
  <si>
    <t>Not adjacent to any existing residential. Silverstream is on the other side of the strategic/arterial Ohoka Road</t>
  </si>
  <si>
    <t>Low risk</t>
  </si>
  <si>
    <t xml:space="preserve">I have recommended that this be rejected based on the proposed plan zoning that does not show an intended residential zoning for this site. I consider that the proposed plan corrected the error in the operative plan. </t>
  </si>
  <si>
    <t>Summary of residential rezoning recommendations</t>
  </si>
  <si>
    <t>199 Johns Rd etc Carolina Homes Limited, Allan Downs Ltd, Michael Skelley, Robert Jack Paterson, R J Paterson Family Trust, M &amp; J Schluter, John and Coral Broughton, Survus Consultants Limited</t>
  </si>
  <si>
    <t>Consistency with RMA framework</t>
  </si>
  <si>
    <t>Alphons and Elisabeth Sanders 
Nick and Cilla Taylor 
Dalkeith Holdings 
Miranda Hales 
Survus</t>
  </si>
  <si>
    <t>Part of West Rangiora future development area, consistent with NPSUD, CRPS, PDP</t>
  </si>
  <si>
    <t>Blakemore
Zahner
Survus</t>
  </si>
  <si>
    <t>Area/Submitters</t>
  </si>
  <si>
    <t>Extension of NWR existing dev area LLRZ to GRZ upzoning, as anticipated by the GRZO overlay within the PDP</t>
  </si>
  <si>
    <t>North Rangiora Owners Group, Chaoting Ni and Luyan Qian</t>
  </si>
  <si>
    <t xml:space="preserve">Bellgrove Rangiora Ltd  
The Board of Trustees of Rangiora High School 
Survus Consultants Limited 
</t>
  </si>
  <si>
    <t xml:space="preserve">Carolin Hamlin  
David Whitfield 
James Lennox
Nick Thorp
Survus Consultants Limited 
</t>
  </si>
  <si>
    <t>Within projected infrastructure boundary, consistent with NPSUD and CRPS, proposed for rezoning under Variation 1</t>
  </si>
  <si>
    <t>Within projected infrastructure boundary, consistent with NPSUD and CRPS, but a transport constraint on access to the part of the Kelley block that is within the development area, requiring consideration of alternative accesses, including from Woodend Road and/or across the Cam from the wider development area</t>
  </si>
  <si>
    <t xml:space="preserve">Survus Consultants Limited 
Bellgrove Rangiora Limited 
Gregory E Kelley 
</t>
  </si>
  <si>
    <t xml:space="preserve">Survus Consultants Limited 
Gregory E Kelley 
</t>
  </si>
  <si>
    <t>Survus Consultants Ltd</t>
  </si>
  <si>
    <t>Richard and Geoff Spark</t>
  </si>
  <si>
    <t>Doncaster Developments Ltd</t>
  </si>
  <si>
    <t>Within projected infrastructure boundary, consistent with NPSUD, CRPS, PDP</t>
  </si>
  <si>
    <t>Within projected infrastructure boundary, within NER development area, consistent with NPSUD and CRPS, proposed for rezoning under Variation 1</t>
  </si>
  <si>
    <t xml:space="preserve">Within projected infrastructure boundary, within NER development area, consistent with NPSUD and CRPS, </t>
  </si>
  <si>
    <t>Within projected infrastructure boundary, within SER development area, consistent with NPSUD and CRPS</t>
  </si>
  <si>
    <t>Outside of projected infrastructure boundary, proposed within operative and proposed district plans as an existing development area (ODP covers the site), considered consistent with NPSUD and CRPS</t>
  </si>
  <si>
    <t>Rachel Hobson and Bernard Whimp</t>
  </si>
  <si>
    <t>Outside of projected infrastructure boundary, no existing ODPs, considered inconsistent with NPSUD and CRPS</t>
  </si>
  <si>
    <t>Reject, on basis that the site is isolated from surrounding urban areas, is not occuring as part of a wider development under an ODP, and has transport connectivity and safety issues, and does not provide significant development capacity</t>
  </si>
  <si>
    <t xml:space="preserve">Bellgrove Rangiora Limited
</t>
  </si>
  <si>
    <t>Outside of projected infrastructure boundary, but immediately adjacent to it. Considered consistent with NPSUD and CRPS</t>
  </si>
  <si>
    <t>Outside of projected infrastructure boundary, but immediately adjacent to it. Considered consistent with NPSUD and CRPS, particularly in regard to being responsive to significant infrastructure proposals, which this responds to</t>
  </si>
  <si>
    <t>Woodwater Limited, Cheryl Marie Judson</t>
  </si>
  <si>
    <t xml:space="preserve">I have recommended that this is rejected, due to a lack of evidence on the downstream flood capacity issues and a rule framework to address them. </t>
  </si>
  <si>
    <t>I have recommended that this is rejected, due to a lack of evidence on the downstream flood capacity issues, and how they might be resolved or addressed ahead of development beginning. Submitter did state that supplementary evidence would be provided on flooding issues and this has arrived. Awaiting Council expert comments</t>
  </si>
  <si>
    <t>Cannot be fully assessed against NPSUD and CRPS unless flooding hazard evidence and a potential rule framework for addressing this is provided. Outside of projected infrastructure boundary, but assessable aspects of proposal are considered consistent with NPSUD and CRPS</t>
  </si>
  <si>
    <t>Outside of projected infrastructure boundary, but adjacent to it. Considered to be consistent with CRPS and NPSUD on elements that I have been able to assess</t>
  </si>
  <si>
    <t xml:space="preserve">Outside of projected infrastructure boundary, but adjacent to it. Considered to be inconsistent with NPUSD and CPRS due to not providing significant development capacity and not contributing to a well-functioning urban environment. </t>
  </si>
  <si>
    <t>Mike Greer Homes, W J Winter and Sons Limited</t>
  </si>
  <si>
    <t>B and A Stokes</t>
  </si>
  <si>
    <t>Fusion Homes Limited</t>
  </si>
  <si>
    <t>Within projected infrastructure boundary, proposed with overlay for GRZ, considered consistent with NPSUD and CRPS</t>
  </si>
  <si>
    <t xml:space="preserve">Mark and Debbie Ogle  
Anne Fechney et al request to rezone 
Mr &amp; Mrs C Sharp - 109 Chinnerys Road,
Mr &amp; Mrs M Ogle - 95 Chinnerys Road,
Mr &amp; Mrs H Tocker - 85 Chinnerys Road,
Mr &amp; Mrs G Fechney – 14 Grange View,
Mr K &amp; Ms Lucy Magill - 13 Grange View,
Mr &amp; Mrs K Robinson - 8 Grange View,
Mr &amp; Mrs G Barclay - 73 Chinnerys Road
</t>
  </si>
  <si>
    <t>Surrounded by residential sections, all of which are proposed under V1 to be rezoned as MRZ</t>
  </si>
  <si>
    <t>Colin Moore, Momentum Developments Limited, Survus Consultants Limited</t>
  </si>
  <si>
    <t>Within the projected infrastructure boundary, within the Kaiapoi future development area, considered consistent with NPSUD and CRPS</t>
  </si>
  <si>
    <t>Suburban Estates Limited, Momentum Developments Limited, Survus Consultants Limited</t>
  </si>
  <si>
    <t>Within the projected infrastructure boundary, within the West Rangiora future development area, considered consistent with NPSUD and CRPS</t>
  </si>
  <si>
    <t>Part of West Rangiora future development area, considered consistent with NPSUD, CRPS, PDP</t>
  </si>
  <si>
    <t>C Fowler Test</t>
  </si>
  <si>
    <t xml:space="preserve">Yes, only practical difference is 3 units per site at no minimum allotment sizes versus 1 at 200m2. Immediately adjacent to an area proposed for rezoning. </t>
  </si>
  <si>
    <t xml:space="preserve">Not proposed for rezoning to medium density residential. </t>
  </si>
  <si>
    <t>C Carranceja Test</t>
  </si>
  <si>
    <t>Not within scope of Variation 1, do not rezone under Variation 1</t>
  </si>
  <si>
    <t>No submission scope for rezoning to MDRZ</t>
  </si>
  <si>
    <t>Recommended for rezoning under the PDP to MDRZ</t>
  </si>
  <si>
    <t>Yes, only practical difference is 3 units per site at no minimum allotment sizes versus 1 at 200m2. Immediately adjacent to an area proposed for rezoning. I would also recommend this area is rezoned under Variation 1.</t>
  </si>
  <si>
    <t>Bellgrove North is proposed for rezoning to MDRZ within Variation 1, and my recommmendation is to rezone under Variation 1</t>
  </si>
  <si>
    <t>Yes, only practical difference is 3 units per site at no minimum allotment sizes versus 1 at 200m2. Immediately adjacent to an area proposed for rezoning. The Suburban Estates land (i.e. north of Momentum) has a recommended PRECINCT overlay that shows the potential constraint on the Beach Road roundabout, and a rule that sets out what must be addressed. As this rule applies to the whole site, and does not limit density, I do not consider that it would need to be applied as a qualifying matter, as the proposed zoning rules are the same as the rest of the MDRZ zone</t>
  </si>
  <si>
    <t xml:space="preserve">I have not recommended rezoning of this site. </t>
  </si>
  <si>
    <t xml:space="preserve">I do not recommend rezoning of this site under V1, as I have recommended it be declined in the context of the PDP. </t>
  </si>
  <si>
    <t>Yes, only practical difference is 3 units per site at no minimum allotment sizes versus 1 at 200m2. Immediately adjacent to an area proposed for rezoning. I have recommended a PRECINCT overlay and rule that addresses the potential flooding issue on the site, however as this rule, once the matters in it are addressed, will not limit density on the site, I do not consider that it needs to be applied as a qualifying matter</t>
  </si>
  <si>
    <t>Recommended for rezoning under the PDP to MDRZ, subject to a PRECINCT overlay that requires the potential flooding issue to be addressed</t>
  </si>
  <si>
    <t xml:space="preserve">Recommended for rezoning under the PDP to MDRZ, subject to a PRECINCT overlay on the Suburban Estates land that addresses the potential transport constraint at the Beach Road roundabout. </t>
  </si>
  <si>
    <t>RECOMMENT REJECT</t>
  </si>
  <si>
    <t>Mandeville (Prossers)</t>
  </si>
  <si>
    <t xml:space="preserve">30-year combined shortfall/surplus </t>
  </si>
  <si>
    <t>In respect of 2023-2033  HCA bottom lines</t>
  </si>
  <si>
    <t xml:space="preserve">RECOMMEND ACCEPT </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</si>
</sst>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1">
    <numFmt numFmtId="164" formatCode="0.0%"/>
  </numFmts>
  <fonts count="10" x14ac:knownFonts="1">
    <font>
      <sz val="11"/>
      <color theme="1"/>
      <name val="Calibri"/>
      <family val="2"/>
      <scheme val="minor"/>
    </font>
    <font>
      <b/>
      <sz val="11"/>
      <color theme="1"/>
      <name val="Calibri"/>
      <family val="2"/>
      <scheme val="minor"/>
    </font>
    <font>
      <b/>
      <sz val="14"/>
      <color theme="1"/>
      <name val="Calibri"/>
      <family val="2"/>
      <scheme val="minor"/>
    </font>
    <font>
      <i/>
      <sz val="11"/>
      <color theme="1"/>
      <name val="Calibri"/>
      <family val="2"/>
      <scheme val="minor"/>
    </font>
    <font>
      <sz val="11"/>
      <color theme="7"/>
      <name val="Calibri"/>
      <family val="2"/>
      <scheme val="minor"/>
    </font>
    <font>
      <b/>
      <sz val="16"/>
      <color theme="1"/>
      <name val="Calibri"/>
      <family val="2"/>
      <scheme val="minor"/>
    </font>
    <font>
      <sz val="12"/>
      <color theme="1"/>
      <name val="Calibri"/>
      <family val="2"/>
      <scheme val="minor"/>
    </font>
    <font>
      <b/>
      <i/>
      <sz val="11"/>
      <color theme="1"/>
      <name val="Calibri"/>
      <family val="2"/>
      <scheme val="minor"/>
    </font>
    <font>
      <i/>
      <sz val="12"/>
      <color theme="1"/>
      <name val="Calibri"/>
      <family val="2"/>
      <scheme val="minor"/>
    </font>
    <font>
      <i/>
      <sz val="9"/>
      <color theme="1"/>
      <name val="Calibri"/>
      <family val="2"/>
      <scheme val="minor"/>
    </font>
  </fonts>
  <fills count="8">
    <fill>
      <patternFill patternType="none"/>
    </fill>
    <fill>
      <patternFill patternType="gray125"/>
    </fill>
    <fill>
      <patternFill patternType="solid">
        <fgColor theme="7"/>
        <bgColor indexed="64"/>
      </patternFill>
    </fill>
    <fill>
      <patternFill patternType="solid">
        <fgColor theme="9" tint="0.79998168889431442"/>
        <bgColor indexed="64"/>
      </patternFill>
    </fill>
    <fill>
      <patternFill patternType="solid">
        <fgColor theme="7" tint="0.79998168889431442"/>
        <bgColor indexed="64"/>
      </patternFill>
    </fill>
    <fill>
      <patternFill patternType="solid">
        <fgColor theme="2"/>
        <bgColor indexed="64"/>
      </patternFill>
    </fill>
    <fill>
      <patternFill patternType="solid">
        <fgColor theme="5" tint="0.79998168889431442"/>
        <bgColor indexed="64"/>
      </patternFill>
    </fill>
    <fill>
      <patternFill patternType="solid">
        <fgColor theme="9" tint="0.59999389629810485"/>
        <bgColor indexed="64"/>
      </patternFill>
    </fill>
  </fills>
  <borders count="1">
    <border>
      <left/>
      <right/>
      <top/>
      <bottom/>
      <diagonal/>
    </border>
  </borders>
  <cellStyleXfs count="1">
    <xf numFmtId="0" fontId="0" fillId="0" borderId="0"/>
  </cellStyleXfs>
  <cellXfs count="69">
    <xf numFmtId="0" fontId="0" fillId="0" borderId="0" xfId="0"/>
    <xf numFmtId="0" fontId="0" fillId="0" borderId="0" xfId="0" applyAlignment="1">
      <alignment wrapText="1"/>
    </xf>
    <xf numFmtId="0" fontId="1" fillId="0" borderId="0" xfId="0" applyFont="1" applyAlignment="1">
      <alignment wrapText="1"/>
    </xf>
    <xf numFmtId="1" fontId="0" fillId="0" borderId="0" xfId="0" applyNumberFormat="1" applyAlignment="1">
      <alignment wrapText="1"/>
    </xf>
    <xf numFmtId="1" fontId="1" fillId="0" borderId="0" xfId="0" applyNumberFormat="1" applyFont="1" applyAlignment="1">
      <alignment wrapText="1"/>
    </xf>
    <xf numFmtId="0" fontId="3" fillId="0" borderId="0" xfId="0" applyFont="1" applyAlignment="1">
      <alignment wrapText="1"/>
    </xf>
    <xf numFmtId="0" fontId="1" fillId="2" borderId="0" xfId="0" applyFont="1" applyFill="1" applyAlignment="1">
      <alignment wrapText="1"/>
    </xf>
    <xf numFmtId="0" fontId="0" fillId="2" borderId="0" xfId="0" applyFill="1" applyAlignment="1">
      <alignment wrapText="1"/>
    </xf>
    <xf numFmtId="0" fontId="0" fillId="2" borderId="0" xfId="0" applyFill="1"/>
    <xf numFmtId="0" fontId="5" fillId="0" borderId="0" xfId="0" applyFont="1" applyAlignment="1">
      <alignment wrapText="1"/>
    </xf>
    <xf numFmtId="0" fontId="1" fillId="0" borderId="0" xfId="0" applyFont="1"/>
    <xf numFmtId="1" fontId="0" fillId="2" borderId="0" xfId="0" applyNumberFormat="1" applyFill="1" applyAlignment="1">
      <alignment wrapText="1"/>
    </xf>
    <xf numFmtId="0" fontId="0" fillId="3" borderId="0" xfId="0" applyFill="1" applyAlignment="1">
      <alignment wrapText="1"/>
    </xf>
    <xf numFmtId="1" fontId="1" fillId="0" borderId="0" xfId="0" applyNumberFormat="1" applyFont="1" applyAlignment="1">
      <alignment vertical="top" wrapText="1"/>
    </xf>
    <xf numFmtId="0" fontId="1" fillId="0" borderId="0" xfId="0" applyFont="1" applyAlignment="1">
      <alignment vertical="top" wrapText="1"/>
    </xf>
    <xf numFmtId="2" fontId="1" fillId="0" borderId="0" xfId="0" applyNumberFormat="1" applyFont="1" applyAlignment="1">
      <alignment vertical="top" wrapText="1"/>
    </xf>
    <xf numFmtId="0" fontId="1" fillId="4" borderId="0" xfId="0" applyFont="1" applyFill="1" applyAlignment="1">
      <alignment vertical="top" wrapText="1"/>
    </xf>
    <xf numFmtId="2" fontId="1" fillId="4" borderId="0" xfId="0" applyNumberFormat="1" applyFont="1" applyFill="1" applyAlignment="1">
      <alignment vertical="top" wrapText="1"/>
    </xf>
    <xf numFmtId="1" fontId="1" fillId="4" borderId="0" xfId="0" applyNumberFormat="1" applyFont="1" applyFill="1" applyAlignment="1">
      <alignment vertical="top" wrapText="1"/>
    </xf>
    <xf numFmtId="0" fontId="0" fillId="0" borderId="0" xfId="0" applyAlignment="1">
      <alignment vertical="top" wrapText="1"/>
    </xf>
    <xf numFmtId="2" fontId="0" fillId="0" borderId="0" xfId="0" applyNumberFormat="1" applyAlignment="1">
      <alignment vertical="top" wrapText="1"/>
    </xf>
    <xf numFmtId="1" fontId="0" fillId="0" borderId="0" xfId="0" applyNumberFormat="1" applyAlignment="1">
      <alignment vertical="top" wrapText="1"/>
    </xf>
    <xf numFmtId="0" fontId="0" fillId="5" borderId="0" xfId="0" applyFill="1" applyAlignment="1">
      <alignment vertical="top" wrapText="1"/>
    </xf>
    <xf numFmtId="0" fontId="0" fillId="5" borderId="0" xfId="0" applyFill="1" applyAlignment="1">
      <alignment vertical="top"/>
    </xf>
    <xf numFmtId="0" fontId="2" fillId="0" borderId="0" xfId="0" applyFont="1" applyAlignment="1">
      <alignment vertical="top" wrapText="1"/>
    </xf>
    <xf numFmtId="0" fontId="0" fillId="0" borderId="0" xfId="0" applyAlignment="1">
      <alignment vertical="top"/>
    </xf>
    <xf numFmtId="0" fontId="3" fillId="0" borderId="0" xfId="0" applyFont="1" applyAlignment="1">
      <alignment vertical="top" wrapText="1"/>
    </xf>
    <xf numFmtId="1" fontId="3" fillId="0" borderId="0" xfId="0" applyNumberFormat="1" applyFont="1" applyAlignment="1">
      <alignment vertical="top" wrapText="1"/>
    </xf>
    <xf numFmtId="0" fontId="1" fillId="2" borderId="0" xfId="0" applyFont="1" applyFill="1" applyAlignment="1">
      <alignment vertical="top" wrapText="1"/>
    </xf>
    <xf numFmtId="0" fontId="0" fillId="2" borderId="0" xfId="0" applyFill="1" applyAlignment="1">
      <alignment vertical="top" wrapText="1"/>
    </xf>
    <xf numFmtId="0" fontId="4" fillId="2" borderId="0" xfId="0" applyFont="1" applyFill="1" applyAlignment="1">
      <alignment vertical="top" wrapText="1"/>
    </xf>
    <xf numFmtId="1" fontId="4" fillId="2" borderId="0" xfId="0" applyNumberFormat="1" applyFont="1" applyFill="1" applyAlignment="1">
      <alignment vertical="top" wrapText="1"/>
    </xf>
    <xf numFmtId="0" fontId="4" fillId="0" borderId="0" xfId="0" applyFont="1" applyAlignment="1">
      <alignment vertical="top" wrapText="1"/>
    </xf>
    <xf numFmtId="1" fontId="4" fillId="0" borderId="0" xfId="0" applyNumberFormat="1" applyFont="1" applyAlignment="1">
      <alignment vertical="top" wrapText="1"/>
    </xf>
    <xf numFmtId="0" fontId="4" fillId="0" borderId="0" xfId="0" applyFont="1" applyAlignment="1">
      <alignment vertical="top"/>
    </xf>
    <xf numFmtId="0" fontId="5" fillId="0" borderId="0" xfId="0" applyFont="1" applyAlignment="1">
      <alignment vertical="top" wrapText="1"/>
    </xf>
    <xf numFmtId="0" fontId="2" fillId="4" borderId="0" xfId="0" applyFont="1" applyFill="1" applyAlignment="1">
      <alignment vertical="top" wrapText="1"/>
    </xf>
    <xf numFmtId="0" fontId="0" fillId="4" borderId="0" xfId="0" applyFill="1" applyAlignment="1">
      <alignment vertical="top"/>
    </xf>
    <xf numFmtId="0" fontId="3" fillId="5" borderId="0" xfId="0" applyFont="1" applyFill="1" applyAlignment="1">
      <alignment vertical="top" wrapText="1"/>
    </xf>
    <xf numFmtId="2" fontId="0" fillId="5" borderId="0" xfId="0" applyNumberFormat="1" applyFill="1" applyAlignment="1">
      <alignment vertical="top" wrapText="1"/>
    </xf>
    <xf numFmtId="1" fontId="0" fillId="5" borderId="0" xfId="0" applyNumberFormat="1" applyFill="1" applyAlignment="1">
      <alignment vertical="top" wrapText="1"/>
    </xf>
    <xf numFmtId="0" fontId="1" fillId="5" borderId="0" xfId="0" applyFont="1" applyFill="1" applyAlignment="1">
      <alignment vertical="top" wrapText="1"/>
    </xf>
    <xf numFmtId="0" fontId="1" fillId="0" borderId="0" xfId="0" applyFont="1" applyAlignment="1">
      <alignment vertical="top"/>
    </xf>
    <xf numFmtId="2" fontId="4" fillId="2" borderId="0" xfId="0" applyNumberFormat="1" applyFont="1" applyFill="1" applyAlignment="1">
      <alignment vertical="top" wrapText="1"/>
    </xf>
    <xf numFmtId="164" fontId="0" fillId="0" borderId="0" xfId="0" applyNumberFormat="1" applyAlignment="1">
      <alignment vertical="top" wrapText="1"/>
    </xf>
    <xf numFmtId="0" fontId="0" fillId="6" borderId="0" xfId="0" applyFill="1" applyAlignment="1">
      <alignment vertical="top" wrapText="1"/>
    </xf>
    <xf numFmtId="2" fontId="0" fillId="6" borderId="0" xfId="0" applyNumberFormat="1" applyFill="1" applyAlignment="1">
      <alignment vertical="top" wrapText="1"/>
    </xf>
    <xf numFmtId="1" fontId="0" fillId="6" borderId="0" xfId="0" applyNumberFormat="1" applyFill="1" applyAlignment="1">
      <alignment vertical="top" wrapText="1"/>
    </xf>
    <xf numFmtId="0" fontId="0" fillId="6" borderId="0" xfId="0" applyFill="1" applyAlignment="1">
      <alignment vertical="top"/>
    </xf>
    <xf numFmtId="0" fontId="1" fillId="6" borderId="0" xfId="0" applyFont="1" applyFill="1" applyAlignment="1">
      <alignment vertical="top" wrapText="1"/>
    </xf>
    <xf numFmtId="1" fontId="1" fillId="6" borderId="0" xfId="0" applyNumberFormat="1" applyFont="1" applyFill="1" applyAlignment="1">
      <alignment vertical="top" wrapText="1"/>
    </xf>
    <xf numFmtId="0" fontId="3" fillId="7" borderId="0" xfId="0" applyFont="1" applyFill="1" applyAlignment="1">
      <alignment vertical="top" wrapText="1"/>
    </xf>
    <xf numFmtId="0" fontId="0" fillId="7" borderId="0" xfId="0" applyFill="1" applyAlignment="1">
      <alignment vertical="top" wrapText="1"/>
    </xf>
    <xf numFmtId="2" fontId="0" fillId="7" borderId="0" xfId="0" applyNumberFormat="1" applyFill="1" applyAlignment="1">
      <alignment vertical="top" wrapText="1"/>
    </xf>
    <xf numFmtId="1" fontId="0" fillId="7" borderId="0" xfId="0" applyNumberFormat="1" applyFill="1" applyAlignment="1">
      <alignment vertical="top" wrapText="1"/>
    </xf>
    <xf numFmtId="0" fontId="0" fillId="7" borderId="0" xfId="0" applyFill="1" applyAlignment="1">
      <alignment vertical="top"/>
    </xf>
    <xf numFmtId="1" fontId="0" fillId="3" borderId="0" xfId="0" applyNumberFormat="1" applyFill="1" applyAlignment="1">
      <alignment wrapText="1"/>
    </xf>
    <xf numFmtId="0" fontId="0" fillId="3" borderId="0" xfId="0" applyFill="1"/>
    <xf numFmtId="0" fontId="6" fillId="0" borderId="0" xfId="0" applyFont="1" applyAlignment="1">
      <alignment wrapText="1"/>
    </xf>
    <xf numFmtId="0" fontId="8" fillId="0" borderId="0" xfId="0" applyFont="1" applyAlignment="1">
      <alignment wrapText="1"/>
    </xf>
    <xf numFmtId="1" fontId="8" fillId="0" borderId="0" xfId="0" applyNumberFormat="1" applyFont="1" applyAlignment="1">
      <alignment wrapText="1"/>
    </xf>
    <xf numFmtId="0" fontId="8" fillId="0" borderId="0" xfId="0" applyFont="1"/>
    <xf numFmtId="0" fontId="7" fillId="0" borderId="0" xfId="0" applyFont="1" applyAlignment="1">
      <alignment vertical="top" wrapText="1"/>
    </xf>
    <xf numFmtId="0" fontId="9" fillId="0" borderId="0" xfId="0" applyFont="1" applyAlignment="1">
      <alignment vertical="top" wrapText="1"/>
    </xf>
    <xf numFmtId="0" fontId="5" fillId="0" borderId="0" xfId="0" applyFont="1"/>
    <xf numFmtId="0" fontId="0" fillId="0" borderId="0" xfId="0" applyAlignment="1">
      <alignment vertical="center"/>
    </xf>
    <xf numFmtId="0" fontId="7" fillId="5" borderId="0" xfId="0" applyFont="1" applyFill="1" applyAlignment="1">
      <alignment vertical="top" wrapText="1"/>
    </xf>
    <xf numFmtId="0" fontId="1" fillId="0" borderId="0" xfId="0" applyFont="1" applyAlignment="1">
      <alignment vertical="top" wrapText="1"/>
    </xf>
    <xf numFmtId="0" fontId="0" fillId="0" borderId="0" xfId="0" applyAlignment="1">
      <alignment vertical="top" wrapText="1"/>
    </xf>
  </cellXfs>
  <cellStyles count="1">
    <cellStyle name="Normal" xfId="0" builtinId="0"/>
  </cellStyles>
  <dxfs count="0"/>
  <tableStyles count="0" defaultTableStyle="TableStyleMedium2" defaultPivotStyle="PivotStyleLight16"/>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microsoft.com/office/2017/06/relationships/rdRichValue" Target="richData/rdrichvalue.xml"/><Relationship Id="rId3" Type="http://schemas.openxmlformats.org/officeDocument/2006/relationships/theme" Target="theme/theme1.xml"/><Relationship Id="rId7" Type="http://schemas.microsoft.com/office/2022/10/relationships/richValueRel" Target="richData/richValueRel.xml"/><Relationship Id="rId2" Type="http://schemas.openxmlformats.org/officeDocument/2006/relationships/worksheet" Target="worksheets/sheet2.xml"/><Relationship Id="rId1" Type="http://schemas.openxmlformats.org/officeDocument/2006/relationships/worksheet" Target="worksheets/sheet1.xml"/><Relationship Id="rId6" Type="http://schemas.openxmlformats.org/officeDocument/2006/relationships/sheetMetadata" Target="metadata.xml"/><Relationship Id="rId11" Type="http://schemas.openxmlformats.org/officeDocument/2006/relationships/calcChain" Target="calcChain.xml"/><Relationship Id="rId5" Type="http://schemas.openxmlformats.org/officeDocument/2006/relationships/sharedStrings" Target="sharedStrings.xml"/><Relationship Id="rId10" Type="http://schemas.microsoft.com/office/2017/06/relationships/rdRichValueTypes" Target="richData/rdRichValueTypes.xml"/><Relationship Id="rId4" Type="http://schemas.openxmlformats.org/officeDocument/2006/relationships/styles" Target="styles.xml"/><Relationship Id="rId9" Type="http://schemas.microsoft.com/office/2017/06/relationships/rdRichValueStructure" Target="richData/rdrichvaluestructure.xml"/></Relationships>
</file>

<file path=xl/drawings/_rels/drawing1.xml.rels><?xml version="1.0" encoding="UTF-8" standalone="yes"?>
<Relationships xmlns="http://schemas.openxmlformats.org/package/2006/relationships"><Relationship Id="rId1" Type="http://schemas.openxmlformats.org/officeDocument/2006/relationships/image" Target="../media/image15.emf"/></Relationships>
</file>

<file path=xl/drawings/drawing1.xml><?xml version="1.0" encoding="utf-8"?>
<xdr:wsDr xmlns:xdr="http://schemas.openxmlformats.org/drawingml/2006/spreadsheetDrawing" xmlns:a="http://schemas.openxmlformats.org/drawingml/2006/main">
  <xdr:twoCellAnchor>
    <xdr:from>
      <xdr:col>2</xdr:col>
      <xdr:colOff>447675</xdr:colOff>
      <xdr:row>6</xdr:row>
      <xdr:rowOff>1762125</xdr:rowOff>
    </xdr:from>
    <xdr:to>
      <xdr:col>2</xdr:col>
      <xdr:colOff>1419225</xdr:colOff>
      <xdr:row>6</xdr:row>
      <xdr:rowOff>2514600</xdr:rowOff>
    </xdr:to>
    <xdr:sp macro="" textlink="">
      <xdr:nvSpPr>
        <xdr:cNvPr id="2" name="Freeform: Shape 1">
          <a:extLst>
            <a:ext uri="{FF2B5EF4-FFF2-40B4-BE49-F238E27FC236}">
              <a16:creationId xmlns:a16="http://schemas.microsoft.com/office/drawing/2014/main" id="{4A798D90-A187-A7E5-F7E2-66B141EDFCE5}"/>
            </a:ext>
          </a:extLst>
        </xdr:cNvPr>
        <xdr:cNvSpPr/>
      </xdr:nvSpPr>
      <xdr:spPr>
        <a:xfrm>
          <a:off x="4876800" y="4543425"/>
          <a:ext cx="971550" cy="752475"/>
        </a:xfrm>
        <a:custGeom>
          <a:avLst/>
          <a:gdLst>
            <a:gd name="connsiteX0" fmla="*/ 0 w 971550"/>
            <a:gd name="connsiteY0" fmla="*/ 76200 h 752475"/>
            <a:gd name="connsiteX1" fmla="*/ 438150 w 971550"/>
            <a:gd name="connsiteY1" fmla="*/ 0 h 752475"/>
            <a:gd name="connsiteX2" fmla="*/ 504825 w 971550"/>
            <a:gd name="connsiteY2" fmla="*/ 495300 h 752475"/>
            <a:gd name="connsiteX3" fmla="*/ 638175 w 971550"/>
            <a:gd name="connsiteY3" fmla="*/ 523875 h 752475"/>
            <a:gd name="connsiteX4" fmla="*/ 733425 w 971550"/>
            <a:gd name="connsiteY4" fmla="*/ 514350 h 752475"/>
            <a:gd name="connsiteX5" fmla="*/ 971550 w 971550"/>
            <a:gd name="connsiteY5" fmla="*/ 571500 h 752475"/>
            <a:gd name="connsiteX6" fmla="*/ 952500 w 971550"/>
            <a:gd name="connsiteY6" fmla="*/ 647700 h 752475"/>
            <a:gd name="connsiteX7" fmla="*/ 962025 w 971550"/>
            <a:gd name="connsiteY7" fmla="*/ 752475 h 752475"/>
            <a:gd name="connsiteX8" fmla="*/ 638175 w 971550"/>
            <a:gd name="connsiteY8" fmla="*/ 666750 h 752475"/>
            <a:gd name="connsiteX9" fmla="*/ 571500 w 971550"/>
            <a:gd name="connsiteY9" fmla="*/ 590550 h 752475"/>
            <a:gd name="connsiteX10" fmla="*/ 476250 w 971550"/>
            <a:gd name="connsiteY10" fmla="*/ 561975 h 752475"/>
            <a:gd name="connsiteX11" fmla="*/ 314325 w 971550"/>
            <a:gd name="connsiteY11" fmla="*/ 514350 h 752475"/>
            <a:gd name="connsiteX12" fmla="*/ 200025 w 971550"/>
            <a:gd name="connsiteY12" fmla="*/ 561975 h 752475"/>
            <a:gd name="connsiteX13" fmla="*/ 104775 w 971550"/>
            <a:gd name="connsiteY13" fmla="*/ 609600 h 752475"/>
            <a:gd name="connsiteX14" fmla="*/ 0 w 971550"/>
            <a:gd name="connsiteY14" fmla="*/ 76200 h 752475"/>
          </a:gdLst>
          <a:ahLst/>
          <a:cxnLst>
            <a:cxn ang="0">
              <a:pos x="connsiteX0" y="connsiteY0"/>
            </a:cxn>
            <a:cxn ang="0">
              <a:pos x="connsiteX1" y="connsiteY1"/>
            </a:cxn>
            <a:cxn ang="0">
              <a:pos x="connsiteX2" y="connsiteY2"/>
            </a:cxn>
            <a:cxn ang="0">
              <a:pos x="connsiteX3" y="connsiteY3"/>
            </a:cxn>
            <a:cxn ang="0">
              <a:pos x="connsiteX4" y="connsiteY4"/>
            </a:cxn>
            <a:cxn ang="0">
              <a:pos x="connsiteX5" y="connsiteY5"/>
            </a:cxn>
            <a:cxn ang="0">
              <a:pos x="connsiteX6" y="connsiteY6"/>
            </a:cxn>
            <a:cxn ang="0">
              <a:pos x="connsiteX7" y="connsiteY7"/>
            </a:cxn>
            <a:cxn ang="0">
              <a:pos x="connsiteX8" y="connsiteY8"/>
            </a:cxn>
            <a:cxn ang="0">
              <a:pos x="connsiteX9" y="connsiteY9"/>
            </a:cxn>
            <a:cxn ang="0">
              <a:pos x="connsiteX10" y="connsiteY10"/>
            </a:cxn>
            <a:cxn ang="0">
              <a:pos x="connsiteX11" y="connsiteY11"/>
            </a:cxn>
            <a:cxn ang="0">
              <a:pos x="connsiteX12" y="connsiteY12"/>
            </a:cxn>
            <a:cxn ang="0">
              <a:pos x="connsiteX13" y="connsiteY13"/>
            </a:cxn>
            <a:cxn ang="0">
              <a:pos x="connsiteX14" y="connsiteY14"/>
            </a:cxn>
          </a:cxnLst>
          <a:rect l="l" t="t" r="r" b="b"/>
          <a:pathLst>
            <a:path w="971550" h="752475">
              <a:moveTo>
                <a:pt x="0" y="76200"/>
              </a:moveTo>
              <a:lnTo>
                <a:pt x="438150" y="0"/>
              </a:lnTo>
              <a:lnTo>
                <a:pt x="504825" y="495300"/>
              </a:lnTo>
              <a:lnTo>
                <a:pt x="638175" y="523875"/>
              </a:lnTo>
              <a:lnTo>
                <a:pt x="733425" y="514350"/>
              </a:lnTo>
              <a:lnTo>
                <a:pt x="971550" y="571500"/>
              </a:lnTo>
              <a:lnTo>
                <a:pt x="952500" y="647700"/>
              </a:lnTo>
              <a:lnTo>
                <a:pt x="962025" y="752475"/>
              </a:lnTo>
              <a:lnTo>
                <a:pt x="638175" y="666750"/>
              </a:lnTo>
              <a:lnTo>
                <a:pt x="571500" y="590550"/>
              </a:lnTo>
              <a:lnTo>
                <a:pt x="476250" y="561975"/>
              </a:lnTo>
              <a:lnTo>
                <a:pt x="314325" y="514350"/>
              </a:lnTo>
              <a:lnTo>
                <a:pt x="200025" y="561975"/>
              </a:lnTo>
              <a:lnTo>
                <a:pt x="104775" y="609600"/>
              </a:lnTo>
              <a:lnTo>
                <a:pt x="0" y="76200"/>
              </a:lnTo>
              <a:close/>
            </a:path>
          </a:pathLst>
        </a:custGeom>
        <a:solidFill>
          <a:schemeClr val="accent1">
            <a:alpha val="30000"/>
          </a:schemeClr>
        </a:solidFill>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NZ" sz="1100"/>
        </a:p>
      </xdr:txBody>
    </xdr:sp>
    <xdr:clientData/>
  </xdr:twoCellAnchor>
  <xdr:twoCellAnchor>
    <xdr:from>
      <xdr:col>2</xdr:col>
      <xdr:colOff>358775</xdr:colOff>
      <xdr:row>9</xdr:row>
      <xdr:rowOff>1133475</xdr:rowOff>
    </xdr:from>
    <xdr:to>
      <xdr:col>2</xdr:col>
      <xdr:colOff>962025</xdr:colOff>
      <xdr:row>9</xdr:row>
      <xdr:rowOff>1920875</xdr:rowOff>
    </xdr:to>
    <xdr:sp macro="" textlink="">
      <xdr:nvSpPr>
        <xdr:cNvPr id="3" name="Freeform: Shape 2">
          <a:extLst>
            <a:ext uri="{FF2B5EF4-FFF2-40B4-BE49-F238E27FC236}">
              <a16:creationId xmlns:a16="http://schemas.microsoft.com/office/drawing/2014/main" id="{0220EA3E-D1EE-A210-BFFF-E2C370E23E76}"/>
            </a:ext>
          </a:extLst>
        </xdr:cNvPr>
        <xdr:cNvSpPr/>
      </xdr:nvSpPr>
      <xdr:spPr>
        <a:xfrm>
          <a:off x="3273425" y="10401300"/>
          <a:ext cx="603250" cy="787400"/>
        </a:xfrm>
        <a:custGeom>
          <a:avLst/>
          <a:gdLst>
            <a:gd name="connsiteX0" fmla="*/ 95250 w 600075"/>
            <a:gd name="connsiteY0" fmla="*/ 790575 h 790575"/>
            <a:gd name="connsiteX1" fmla="*/ 95250 w 600075"/>
            <a:gd name="connsiteY1" fmla="*/ 790575 h 790575"/>
            <a:gd name="connsiteX2" fmla="*/ 304800 w 600075"/>
            <a:gd name="connsiteY2" fmla="*/ 762000 h 790575"/>
            <a:gd name="connsiteX3" fmla="*/ 600075 w 600075"/>
            <a:gd name="connsiteY3" fmla="*/ 714375 h 790575"/>
            <a:gd name="connsiteX4" fmla="*/ 419100 w 600075"/>
            <a:gd name="connsiteY4" fmla="*/ 0 h 790575"/>
            <a:gd name="connsiteX5" fmla="*/ 0 w 600075"/>
            <a:gd name="connsiteY5" fmla="*/ 66675 h 790575"/>
            <a:gd name="connsiteX6" fmla="*/ 95250 w 600075"/>
            <a:gd name="connsiteY6" fmla="*/ 790575 h 790575"/>
          </a:gdLst>
          <a:ahLst/>
          <a:cxnLst>
            <a:cxn ang="0">
              <a:pos x="connsiteX0" y="connsiteY0"/>
            </a:cxn>
            <a:cxn ang="0">
              <a:pos x="connsiteX1" y="connsiteY1"/>
            </a:cxn>
            <a:cxn ang="0">
              <a:pos x="connsiteX2" y="connsiteY2"/>
            </a:cxn>
            <a:cxn ang="0">
              <a:pos x="connsiteX3" y="connsiteY3"/>
            </a:cxn>
            <a:cxn ang="0">
              <a:pos x="connsiteX4" y="connsiteY4"/>
            </a:cxn>
            <a:cxn ang="0">
              <a:pos x="connsiteX5" y="connsiteY5"/>
            </a:cxn>
            <a:cxn ang="0">
              <a:pos x="connsiteX6" y="connsiteY6"/>
            </a:cxn>
          </a:cxnLst>
          <a:rect l="l" t="t" r="r" b="b"/>
          <a:pathLst>
            <a:path w="600075" h="790575">
              <a:moveTo>
                <a:pt x="95250" y="790575"/>
              </a:moveTo>
              <a:lnTo>
                <a:pt x="95250" y="790575"/>
              </a:lnTo>
              <a:lnTo>
                <a:pt x="304800" y="762000"/>
              </a:lnTo>
              <a:lnTo>
                <a:pt x="600075" y="714375"/>
              </a:lnTo>
              <a:lnTo>
                <a:pt x="419100" y="0"/>
              </a:lnTo>
              <a:lnTo>
                <a:pt x="0" y="66675"/>
              </a:lnTo>
              <a:lnTo>
                <a:pt x="95250" y="790575"/>
              </a:lnTo>
              <a:close/>
            </a:path>
          </a:pathLst>
        </a:custGeom>
        <a:solidFill>
          <a:schemeClr val="accent1">
            <a:alpha val="30000"/>
          </a:schemeClr>
        </a:solidFill>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NZ" sz="1100"/>
        </a:p>
      </xdr:txBody>
    </xdr:sp>
    <xdr:clientData/>
  </xdr:twoCellAnchor>
  <xdr:twoCellAnchor>
    <xdr:from>
      <xdr:col>2</xdr:col>
      <xdr:colOff>428625</xdr:colOff>
      <xdr:row>12</xdr:row>
      <xdr:rowOff>647700</xdr:rowOff>
    </xdr:from>
    <xdr:to>
      <xdr:col>2</xdr:col>
      <xdr:colOff>752475</xdr:colOff>
      <xdr:row>12</xdr:row>
      <xdr:rowOff>1104900</xdr:rowOff>
    </xdr:to>
    <xdr:sp macro="" textlink="">
      <xdr:nvSpPr>
        <xdr:cNvPr id="4" name="Freeform: Shape 3">
          <a:extLst>
            <a:ext uri="{FF2B5EF4-FFF2-40B4-BE49-F238E27FC236}">
              <a16:creationId xmlns:a16="http://schemas.microsoft.com/office/drawing/2014/main" id="{379E1C35-0424-044B-0057-A19F47AE9914}"/>
            </a:ext>
          </a:extLst>
        </xdr:cNvPr>
        <xdr:cNvSpPr/>
      </xdr:nvSpPr>
      <xdr:spPr>
        <a:xfrm>
          <a:off x="4857750" y="10753725"/>
          <a:ext cx="323850" cy="457200"/>
        </a:xfrm>
        <a:custGeom>
          <a:avLst/>
          <a:gdLst>
            <a:gd name="connsiteX0" fmla="*/ 76200 w 323850"/>
            <a:gd name="connsiteY0" fmla="*/ 457200 h 457200"/>
            <a:gd name="connsiteX1" fmla="*/ 0 w 323850"/>
            <a:gd name="connsiteY1" fmla="*/ 19050 h 457200"/>
            <a:gd name="connsiteX2" fmla="*/ 171450 w 323850"/>
            <a:gd name="connsiteY2" fmla="*/ 0 h 457200"/>
            <a:gd name="connsiteX3" fmla="*/ 219075 w 323850"/>
            <a:gd name="connsiteY3" fmla="*/ 342900 h 457200"/>
            <a:gd name="connsiteX4" fmla="*/ 304800 w 323850"/>
            <a:gd name="connsiteY4" fmla="*/ 352425 h 457200"/>
            <a:gd name="connsiteX5" fmla="*/ 323850 w 323850"/>
            <a:gd name="connsiteY5" fmla="*/ 409575 h 457200"/>
            <a:gd name="connsiteX6" fmla="*/ 76200 w 323850"/>
            <a:gd name="connsiteY6" fmla="*/ 457200 h 457200"/>
          </a:gdLst>
          <a:ahLst/>
          <a:cxnLst>
            <a:cxn ang="0">
              <a:pos x="connsiteX0" y="connsiteY0"/>
            </a:cxn>
            <a:cxn ang="0">
              <a:pos x="connsiteX1" y="connsiteY1"/>
            </a:cxn>
            <a:cxn ang="0">
              <a:pos x="connsiteX2" y="connsiteY2"/>
            </a:cxn>
            <a:cxn ang="0">
              <a:pos x="connsiteX3" y="connsiteY3"/>
            </a:cxn>
            <a:cxn ang="0">
              <a:pos x="connsiteX4" y="connsiteY4"/>
            </a:cxn>
            <a:cxn ang="0">
              <a:pos x="connsiteX5" y="connsiteY5"/>
            </a:cxn>
            <a:cxn ang="0">
              <a:pos x="connsiteX6" y="connsiteY6"/>
            </a:cxn>
          </a:cxnLst>
          <a:rect l="l" t="t" r="r" b="b"/>
          <a:pathLst>
            <a:path w="323850" h="457200">
              <a:moveTo>
                <a:pt x="76200" y="457200"/>
              </a:moveTo>
              <a:lnTo>
                <a:pt x="0" y="19050"/>
              </a:lnTo>
              <a:lnTo>
                <a:pt x="171450" y="0"/>
              </a:lnTo>
              <a:lnTo>
                <a:pt x="219075" y="342900"/>
              </a:lnTo>
              <a:lnTo>
                <a:pt x="304800" y="352425"/>
              </a:lnTo>
              <a:lnTo>
                <a:pt x="323850" y="409575"/>
              </a:lnTo>
              <a:lnTo>
                <a:pt x="76200" y="457200"/>
              </a:lnTo>
              <a:close/>
            </a:path>
          </a:pathLst>
        </a:custGeom>
        <a:solidFill>
          <a:schemeClr val="accent1">
            <a:alpha val="30000"/>
          </a:schemeClr>
        </a:solidFill>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NZ" sz="1100"/>
        </a:p>
      </xdr:txBody>
    </xdr:sp>
    <xdr:clientData/>
  </xdr:twoCellAnchor>
  <xdr:twoCellAnchor>
    <xdr:from>
      <xdr:col>2</xdr:col>
      <xdr:colOff>457200</xdr:colOff>
      <xdr:row>47</xdr:row>
      <xdr:rowOff>1038225</xdr:rowOff>
    </xdr:from>
    <xdr:to>
      <xdr:col>2</xdr:col>
      <xdr:colOff>1057275</xdr:colOff>
      <xdr:row>47</xdr:row>
      <xdr:rowOff>1790700</xdr:rowOff>
    </xdr:to>
    <xdr:sp macro="" textlink="">
      <xdr:nvSpPr>
        <xdr:cNvPr id="5" name="Freeform: Shape 4">
          <a:extLst>
            <a:ext uri="{FF2B5EF4-FFF2-40B4-BE49-F238E27FC236}">
              <a16:creationId xmlns:a16="http://schemas.microsoft.com/office/drawing/2014/main" id="{456AA5CE-EFC0-C340-F17B-D3FEB4853D2E}"/>
            </a:ext>
          </a:extLst>
        </xdr:cNvPr>
        <xdr:cNvSpPr/>
      </xdr:nvSpPr>
      <xdr:spPr>
        <a:xfrm>
          <a:off x="4886325" y="24793575"/>
          <a:ext cx="600075" cy="752475"/>
        </a:xfrm>
        <a:custGeom>
          <a:avLst/>
          <a:gdLst>
            <a:gd name="connsiteX0" fmla="*/ 161925 w 600075"/>
            <a:gd name="connsiteY0" fmla="*/ 752475 h 752475"/>
            <a:gd name="connsiteX1" fmla="*/ 600075 w 600075"/>
            <a:gd name="connsiteY1" fmla="*/ 0 h 752475"/>
            <a:gd name="connsiteX2" fmla="*/ 0 w 600075"/>
            <a:gd name="connsiteY2" fmla="*/ 114300 h 752475"/>
            <a:gd name="connsiteX3" fmla="*/ 161925 w 600075"/>
            <a:gd name="connsiteY3" fmla="*/ 752475 h 752475"/>
          </a:gdLst>
          <a:ahLst/>
          <a:cxnLst>
            <a:cxn ang="0">
              <a:pos x="connsiteX0" y="connsiteY0"/>
            </a:cxn>
            <a:cxn ang="0">
              <a:pos x="connsiteX1" y="connsiteY1"/>
            </a:cxn>
            <a:cxn ang="0">
              <a:pos x="connsiteX2" y="connsiteY2"/>
            </a:cxn>
            <a:cxn ang="0">
              <a:pos x="connsiteX3" y="connsiteY3"/>
            </a:cxn>
          </a:cxnLst>
          <a:rect l="l" t="t" r="r" b="b"/>
          <a:pathLst>
            <a:path w="600075" h="752475">
              <a:moveTo>
                <a:pt x="161925" y="752475"/>
              </a:moveTo>
              <a:lnTo>
                <a:pt x="600075" y="0"/>
              </a:lnTo>
              <a:lnTo>
                <a:pt x="0" y="114300"/>
              </a:lnTo>
              <a:lnTo>
                <a:pt x="161925" y="752475"/>
              </a:lnTo>
              <a:close/>
            </a:path>
          </a:pathLst>
        </a:custGeom>
        <a:solidFill>
          <a:schemeClr val="accent1">
            <a:alpha val="30000"/>
          </a:schemeClr>
        </a:solidFill>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NZ" sz="1100"/>
        </a:p>
      </xdr:txBody>
    </xdr:sp>
    <xdr:clientData/>
  </xdr:twoCellAnchor>
  <xdr:twoCellAnchor>
    <xdr:from>
      <xdr:col>2</xdr:col>
      <xdr:colOff>809625</xdr:colOff>
      <xdr:row>15</xdr:row>
      <xdr:rowOff>685800</xdr:rowOff>
    </xdr:from>
    <xdr:to>
      <xdr:col>2</xdr:col>
      <xdr:colOff>2028825</xdr:colOff>
      <xdr:row>15</xdr:row>
      <xdr:rowOff>1485900</xdr:rowOff>
    </xdr:to>
    <xdr:sp macro="" textlink="">
      <xdr:nvSpPr>
        <xdr:cNvPr id="6" name="Freeform: Shape 5">
          <a:extLst>
            <a:ext uri="{FF2B5EF4-FFF2-40B4-BE49-F238E27FC236}">
              <a16:creationId xmlns:a16="http://schemas.microsoft.com/office/drawing/2014/main" id="{0C3CEF8C-C91B-1E67-265E-82B33C64465A}"/>
            </a:ext>
          </a:extLst>
        </xdr:cNvPr>
        <xdr:cNvSpPr/>
      </xdr:nvSpPr>
      <xdr:spPr>
        <a:xfrm>
          <a:off x="5238750" y="15868650"/>
          <a:ext cx="1219200" cy="800100"/>
        </a:xfrm>
        <a:custGeom>
          <a:avLst/>
          <a:gdLst>
            <a:gd name="connsiteX0" fmla="*/ 0 w 1219200"/>
            <a:gd name="connsiteY0" fmla="*/ 762000 h 800100"/>
            <a:gd name="connsiteX1" fmla="*/ 228600 w 1219200"/>
            <a:gd name="connsiteY1" fmla="*/ 800100 h 800100"/>
            <a:gd name="connsiteX2" fmla="*/ 714375 w 1219200"/>
            <a:gd name="connsiteY2" fmla="*/ 695325 h 800100"/>
            <a:gd name="connsiteX3" fmla="*/ 704850 w 1219200"/>
            <a:gd name="connsiteY3" fmla="*/ 514350 h 800100"/>
            <a:gd name="connsiteX4" fmla="*/ 1219200 w 1219200"/>
            <a:gd name="connsiteY4" fmla="*/ 438150 h 800100"/>
            <a:gd name="connsiteX5" fmla="*/ 1143000 w 1219200"/>
            <a:gd name="connsiteY5" fmla="*/ 209550 h 800100"/>
            <a:gd name="connsiteX6" fmla="*/ 1143000 w 1219200"/>
            <a:gd name="connsiteY6" fmla="*/ 0 h 800100"/>
            <a:gd name="connsiteX7" fmla="*/ 447675 w 1219200"/>
            <a:gd name="connsiteY7" fmla="*/ 47625 h 800100"/>
            <a:gd name="connsiteX8" fmla="*/ 0 w 1219200"/>
            <a:gd name="connsiteY8" fmla="*/ 762000 h 800100"/>
          </a:gdLst>
          <a:ahLst/>
          <a:cxnLst>
            <a:cxn ang="0">
              <a:pos x="connsiteX0" y="connsiteY0"/>
            </a:cxn>
            <a:cxn ang="0">
              <a:pos x="connsiteX1" y="connsiteY1"/>
            </a:cxn>
            <a:cxn ang="0">
              <a:pos x="connsiteX2" y="connsiteY2"/>
            </a:cxn>
            <a:cxn ang="0">
              <a:pos x="connsiteX3" y="connsiteY3"/>
            </a:cxn>
            <a:cxn ang="0">
              <a:pos x="connsiteX4" y="connsiteY4"/>
            </a:cxn>
            <a:cxn ang="0">
              <a:pos x="connsiteX5" y="connsiteY5"/>
            </a:cxn>
            <a:cxn ang="0">
              <a:pos x="connsiteX6" y="connsiteY6"/>
            </a:cxn>
            <a:cxn ang="0">
              <a:pos x="connsiteX7" y="connsiteY7"/>
            </a:cxn>
            <a:cxn ang="0">
              <a:pos x="connsiteX8" y="connsiteY8"/>
            </a:cxn>
          </a:cxnLst>
          <a:rect l="l" t="t" r="r" b="b"/>
          <a:pathLst>
            <a:path w="1219200" h="800100">
              <a:moveTo>
                <a:pt x="0" y="762000"/>
              </a:moveTo>
              <a:lnTo>
                <a:pt x="228600" y="800100"/>
              </a:lnTo>
              <a:lnTo>
                <a:pt x="714375" y="695325"/>
              </a:lnTo>
              <a:lnTo>
                <a:pt x="704850" y="514350"/>
              </a:lnTo>
              <a:lnTo>
                <a:pt x="1219200" y="438150"/>
              </a:lnTo>
              <a:lnTo>
                <a:pt x="1143000" y="209550"/>
              </a:lnTo>
              <a:lnTo>
                <a:pt x="1143000" y="0"/>
              </a:lnTo>
              <a:lnTo>
                <a:pt x="447675" y="47625"/>
              </a:lnTo>
              <a:lnTo>
                <a:pt x="0" y="762000"/>
              </a:lnTo>
              <a:close/>
            </a:path>
          </a:pathLst>
        </a:custGeom>
        <a:solidFill>
          <a:schemeClr val="accent1">
            <a:alpha val="30000"/>
          </a:schemeClr>
        </a:solidFill>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NZ" sz="1100"/>
        </a:p>
      </xdr:txBody>
    </xdr:sp>
    <xdr:clientData/>
  </xdr:twoCellAnchor>
  <xdr:twoCellAnchor>
    <xdr:from>
      <xdr:col>2</xdr:col>
      <xdr:colOff>1381125</xdr:colOff>
      <xdr:row>18</xdr:row>
      <xdr:rowOff>161925</xdr:rowOff>
    </xdr:from>
    <xdr:to>
      <xdr:col>2</xdr:col>
      <xdr:colOff>1619250</xdr:colOff>
      <xdr:row>18</xdr:row>
      <xdr:rowOff>504825</xdr:rowOff>
    </xdr:to>
    <xdr:sp macro="" textlink="">
      <xdr:nvSpPr>
        <xdr:cNvPr id="7" name="Freeform: Shape 6">
          <a:extLst>
            <a:ext uri="{FF2B5EF4-FFF2-40B4-BE49-F238E27FC236}">
              <a16:creationId xmlns:a16="http://schemas.microsoft.com/office/drawing/2014/main" id="{2D3142F8-9B86-C9BD-B681-B9744ADB6966}"/>
            </a:ext>
          </a:extLst>
        </xdr:cNvPr>
        <xdr:cNvSpPr/>
      </xdr:nvSpPr>
      <xdr:spPr>
        <a:xfrm>
          <a:off x="5810250" y="18592800"/>
          <a:ext cx="238125" cy="342900"/>
        </a:xfrm>
        <a:custGeom>
          <a:avLst/>
          <a:gdLst>
            <a:gd name="connsiteX0" fmla="*/ 0 w 238125"/>
            <a:gd name="connsiteY0" fmla="*/ 19050 h 342900"/>
            <a:gd name="connsiteX1" fmla="*/ 171450 w 238125"/>
            <a:gd name="connsiteY1" fmla="*/ 0 h 342900"/>
            <a:gd name="connsiteX2" fmla="*/ 238125 w 238125"/>
            <a:gd name="connsiteY2" fmla="*/ 333375 h 342900"/>
            <a:gd name="connsiteX3" fmla="*/ 57150 w 238125"/>
            <a:gd name="connsiteY3" fmla="*/ 342900 h 342900"/>
            <a:gd name="connsiteX4" fmla="*/ 0 w 238125"/>
            <a:gd name="connsiteY4" fmla="*/ 19050 h 342900"/>
          </a:gdLst>
          <a:ahLst/>
          <a:cxnLst>
            <a:cxn ang="0">
              <a:pos x="connsiteX0" y="connsiteY0"/>
            </a:cxn>
            <a:cxn ang="0">
              <a:pos x="connsiteX1" y="connsiteY1"/>
            </a:cxn>
            <a:cxn ang="0">
              <a:pos x="connsiteX2" y="connsiteY2"/>
            </a:cxn>
            <a:cxn ang="0">
              <a:pos x="connsiteX3" y="connsiteY3"/>
            </a:cxn>
            <a:cxn ang="0">
              <a:pos x="connsiteX4" y="connsiteY4"/>
            </a:cxn>
          </a:cxnLst>
          <a:rect l="l" t="t" r="r" b="b"/>
          <a:pathLst>
            <a:path w="238125" h="342900">
              <a:moveTo>
                <a:pt x="0" y="19050"/>
              </a:moveTo>
              <a:lnTo>
                <a:pt x="171450" y="0"/>
              </a:lnTo>
              <a:lnTo>
                <a:pt x="238125" y="333375"/>
              </a:lnTo>
              <a:lnTo>
                <a:pt x="57150" y="342900"/>
              </a:lnTo>
              <a:lnTo>
                <a:pt x="0" y="19050"/>
              </a:lnTo>
              <a:close/>
            </a:path>
          </a:pathLst>
        </a:custGeom>
        <a:solidFill>
          <a:schemeClr val="accent1">
            <a:alpha val="30000"/>
          </a:schemeClr>
        </a:solidFill>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NZ" sz="1100"/>
        </a:p>
      </xdr:txBody>
    </xdr:sp>
    <xdr:clientData/>
  </xdr:twoCellAnchor>
  <xdr:twoCellAnchor>
    <xdr:from>
      <xdr:col>2</xdr:col>
      <xdr:colOff>942975</xdr:colOff>
      <xdr:row>18</xdr:row>
      <xdr:rowOff>1981200</xdr:rowOff>
    </xdr:from>
    <xdr:to>
      <xdr:col>2</xdr:col>
      <xdr:colOff>1104900</xdr:colOff>
      <xdr:row>18</xdr:row>
      <xdr:rowOff>2209800</xdr:rowOff>
    </xdr:to>
    <xdr:sp macro="" textlink="">
      <xdr:nvSpPr>
        <xdr:cNvPr id="8" name="Freeform: Shape 7">
          <a:extLst>
            <a:ext uri="{FF2B5EF4-FFF2-40B4-BE49-F238E27FC236}">
              <a16:creationId xmlns:a16="http://schemas.microsoft.com/office/drawing/2014/main" id="{74B60B9A-E1D5-285A-9503-E89DD6CB5FC5}"/>
            </a:ext>
          </a:extLst>
        </xdr:cNvPr>
        <xdr:cNvSpPr/>
      </xdr:nvSpPr>
      <xdr:spPr>
        <a:xfrm>
          <a:off x="5372100" y="20412075"/>
          <a:ext cx="161925" cy="228600"/>
        </a:xfrm>
        <a:custGeom>
          <a:avLst/>
          <a:gdLst>
            <a:gd name="connsiteX0" fmla="*/ 0 w 161925"/>
            <a:gd name="connsiteY0" fmla="*/ 28575 h 228600"/>
            <a:gd name="connsiteX1" fmla="*/ 38100 w 161925"/>
            <a:gd name="connsiteY1" fmla="*/ 228600 h 228600"/>
            <a:gd name="connsiteX2" fmla="*/ 161925 w 161925"/>
            <a:gd name="connsiteY2" fmla="*/ 200025 h 228600"/>
            <a:gd name="connsiteX3" fmla="*/ 142875 w 161925"/>
            <a:gd name="connsiteY3" fmla="*/ 0 h 228600"/>
            <a:gd name="connsiteX4" fmla="*/ 0 w 161925"/>
            <a:gd name="connsiteY4" fmla="*/ 28575 h 228600"/>
          </a:gdLst>
          <a:ahLst/>
          <a:cxnLst>
            <a:cxn ang="0">
              <a:pos x="connsiteX0" y="connsiteY0"/>
            </a:cxn>
            <a:cxn ang="0">
              <a:pos x="connsiteX1" y="connsiteY1"/>
            </a:cxn>
            <a:cxn ang="0">
              <a:pos x="connsiteX2" y="connsiteY2"/>
            </a:cxn>
            <a:cxn ang="0">
              <a:pos x="connsiteX3" y="connsiteY3"/>
            </a:cxn>
            <a:cxn ang="0">
              <a:pos x="connsiteX4" y="connsiteY4"/>
            </a:cxn>
          </a:cxnLst>
          <a:rect l="l" t="t" r="r" b="b"/>
          <a:pathLst>
            <a:path w="161925" h="228600">
              <a:moveTo>
                <a:pt x="0" y="28575"/>
              </a:moveTo>
              <a:lnTo>
                <a:pt x="38100" y="228600"/>
              </a:lnTo>
              <a:lnTo>
                <a:pt x="161925" y="200025"/>
              </a:lnTo>
              <a:lnTo>
                <a:pt x="142875" y="0"/>
              </a:lnTo>
              <a:lnTo>
                <a:pt x="0" y="28575"/>
              </a:lnTo>
              <a:close/>
            </a:path>
          </a:pathLst>
        </a:custGeom>
        <a:solidFill>
          <a:schemeClr val="accent1">
            <a:alpha val="30000"/>
          </a:schemeClr>
        </a:solidFill>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NZ" sz="1100"/>
        </a:p>
      </xdr:txBody>
    </xdr:sp>
    <xdr:clientData/>
  </xdr:twoCellAnchor>
  <xdr:twoCellAnchor>
    <xdr:from>
      <xdr:col>2</xdr:col>
      <xdr:colOff>1104900</xdr:colOff>
      <xdr:row>18</xdr:row>
      <xdr:rowOff>2114550</xdr:rowOff>
    </xdr:from>
    <xdr:to>
      <xdr:col>2</xdr:col>
      <xdr:colOff>1171575</xdr:colOff>
      <xdr:row>18</xdr:row>
      <xdr:rowOff>2276475</xdr:rowOff>
    </xdr:to>
    <xdr:sp macro="" textlink="">
      <xdr:nvSpPr>
        <xdr:cNvPr id="9" name="Freeform: Shape 8">
          <a:extLst>
            <a:ext uri="{FF2B5EF4-FFF2-40B4-BE49-F238E27FC236}">
              <a16:creationId xmlns:a16="http://schemas.microsoft.com/office/drawing/2014/main" id="{6F531B7F-8013-A383-BCEF-9ABFC471AD51}"/>
            </a:ext>
          </a:extLst>
        </xdr:cNvPr>
        <xdr:cNvSpPr/>
      </xdr:nvSpPr>
      <xdr:spPr>
        <a:xfrm>
          <a:off x="5534025" y="20545425"/>
          <a:ext cx="66675" cy="161925"/>
        </a:xfrm>
        <a:custGeom>
          <a:avLst/>
          <a:gdLst>
            <a:gd name="connsiteX0" fmla="*/ 9525 w 66675"/>
            <a:gd name="connsiteY0" fmla="*/ 133350 h 161925"/>
            <a:gd name="connsiteX1" fmla="*/ 0 w 66675"/>
            <a:gd name="connsiteY1" fmla="*/ 0 h 161925"/>
            <a:gd name="connsiteX2" fmla="*/ 28575 w 66675"/>
            <a:gd name="connsiteY2" fmla="*/ 0 h 161925"/>
            <a:gd name="connsiteX3" fmla="*/ 66675 w 66675"/>
            <a:gd name="connsiteY3" fmla="*/ 161925 h 161925"/>
            <a:gd name="connsiteX4" fmla="*/ 9525 w 66675"/>
            <a:gd name="connsiteY4" fmla="*/ 133350 h 161925"/>
          </a:gdLst>
          <a:ahLst/>
          <a:cxnLst>
            <a:cxn ang="0">
              <a:pos x="connsiteX0" y="connsiteY0"/>
            </a:cxn>
            <a:cxn ang="0">
              <a:pos x="connsiteX1" y="connsiteY1"/>
            </a:cxn>
            <a:cxn ang="0">
              <a:pos x="connsiteX2" y="connsiteY2"/>
            </a:cxn>
            <a:cxn ang="0">
              <a:pos x="connsiteX3" y="connsiteY3"/>
            </a:cxn>
            <a:cxn ang="0">
              <a:pos x="connsiteX4" y="connsiteY4"/>
            </a:cxn>
          </a:cxnLst>
          <a:rect l="l" t="t" r="r" b="b"/>
          <a:pathLst>
            <a:path w="66675" h="161925">
              <a:moveTo>
                <a:pt x="9525" y="133350"/>
              </a:moveTo>
              <a:lnTo>
                <a:pt x="0" y="0"/>
              </a:lnTo>
              <a:lnTo>
                <a:pt x="28575" y="0"/>
              </a:lnTo>
              <a:lnTo>
                <a:pt x="66675" y="161925"/>
              </a:lnTo>
              <a:lnTo>
                <a:pt x="9525" y="133350"/>
              </a:lnTo>
              <a:close/>
            </a:path>
          </a:pathLst>
        </a:custGeom>
        <a:solidFill>
          <a:schemeClr val="accent1">
            <a:alpha val="30000"/>
          </a:schemeClr>
        </a:solidFill>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NZ" sz="1100"/>
        </a:p>
      </xdr:txBody>
    </xdr:sp>
    <xdr:clientData/>
  </xdr:twoCellAnchor>
  <xdr:twoCellAnchor>
    <xdr:from>
      <xdr:col>2</xdr:col>
      <xdr:colOff>1266825</xdr:colOff>
      <xdr:row>18</xdr:row>
      <xdr:rowOff>2095500</xdr:rowOff>
    </xdr:from>
    <xdr:to>
      <xdr:col>2</xdr:col>
      <xdr:colOff>1323975</xdr:colOff>
      <xdr:row>18</xdr:row>
      <xdr:rowOff>2238375</xdr:rowOff>
    </xdr:to>
    <xdr:sp macro="" textlink="">
      <xdr:nvSpPr>
        <xdr:cNvPr id="11" name="Freeform: Shape 10">
          <a:extLst>
            <a:ext uri="{FF2B5EF4-FFF2-40B4-BE49-F238E27FC236}">
              <a16:creationId xmlns:a16="http://schemas.microsoft.com/office/drawing/2014/main" id="{C2263B06-489E-C191-7CA9-869AE7F66CD5}"/>
            </a:ext>
          </a:extLst>
        </xdr:cNvPr>
        <xdr:cNvSpPr/>
      </xdr:nvSpPr>
      <xdr:spPr>
        <a:xfrm>
          <a:off x="5695950" y="20526375"/>
          <a:ext cx="57150" cy="142875"/>
        </a:xfrm>
        <a:custGeom>
          <a:avLst/>
          <a:gdLst>
            <a:gd name="connsiteX0" fmla="*/ 0 w 57150"/>
            <a:gd name="connsiteY0" fmla="*/ 142875 h 142875"/>
            <a:gd name="connsiteX1" fmla="*/ 0 w 57150"/>
            <a:gd name="connsiteY1" fmla="*/ 0 h 142875"/>
            <a:gd name="connsiteX2" fmla="*/ 28575 w 57150"/>
            <a:gd name="connsiteY2" fmla="*/ 0 h 142875"/>
            <a:gd name="connsiteX3" fmla="*/ 57150 w 57150"/>
            <a:gd name="connsiteY3" fmla="*/ 142875 h 142875"/>
            <a:gd name="connsiteX4" fmla="*/ 0 w 57150"/>
            <a:gd name="connsiteY4" fmla="*/ 142875 h 142875"/>
          </a:gdLst>
          <a:ahLst/>
          <a:cxnLst>
            <a:cxn ang="0">
              <a:pos x="connsiteX0" y="connsiteY0"/>
            </a:cxn>
            <a:cxn ang="0">
              <a:pos x="connsiteX1" y="connsiteY1"/>
            </a:cxn>
            <a:cxn ang="0">
              <a:pos x="connsiteX2" y="connsiteY2"/>
            </a:cxn>
            <a:cxn ang="0">
              <a:pos x="connsiteX3" y="connsiteY3"/>
            </a:cxn>
            <a:cxn ang="0">
              <a:pos x="connsiteX4" y="connsiteY4"/>
            </a:cxn>
          </a:cxnLst>
          <a:rect l="l" t="t" r="r" b="b"/>
          <a:pathLst>
            <a:path w="57150" h="142875">
              <a:moveTo>
                <a:pt x="0" y="142875"/>
              </a:moveTo>
              <a:lnTo>
                <a:pt x="0" y="0"/>
              </a:lnTo>
              <a:lnTo>
                <a:pt x="28575" y="0"/>
              </a:lnTo>
              <a:lnTo>
                <a:pt x="57150" y="142875"/>
              </a:lnTo>
              <a:lnTo>
                <a:pt x="0" y="142875"/>
              </a:lnTo>
              <a:close/>
            </a:path>
          </a:pathLst>
        </a:custGeom>
        <a:solidFill>
          <a:schemeClr val="accent1">
            <a:alpha val="30000"/>
          </a:schemeClr>
        </a:solidFill>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NZ" sz="1100"/>
        </a:p>
      </xdr:txBody>
    </xdr:sp>
    <xdr:clientData/>
  </xdr:twoCellAnchor>
  <xdr:twoCellAnchor>
    <xdr:from>
      <xdr:col>2</xdr:col>
      <xdr:colOff>2114550</xdr:colOff>
      <xdr:row>20</xdr:row>
      <xdr:rowOff>495300</xdr:rowOff>
    </xdr:from>
    <xdr:to>
      <xdr:col>2</xdr:col>
      <xdr:colOff>2743200</xdr:colOff>
      <xdr:row>20</xdr:row>
      <xdr:rowOff>2076450</xdr:rowOff>
    </xdr:to>
    <xdr:sp macro="" textlink="">
      <xdr:nvSpPr>
        <xdr:cNvPr id="16" name="Freeform: Shape 15">
          <a:extLst>
            <a:ext uri="{FF2B5EF4-FFF2-40B4-BE49-F238E27FC236}">
              <a16:creationId xmlns:a16="http://schemas.microsoft.com/office/drawing/2014/main" id="{5465B043-ECDB-2BDE-062B-4960E79AB9EA}"/>
            </a:ext>
          </a:extLst>
        </xdr:cNvPr>
        <xdr:cNvSpPr/>
      </xdr:nvSpPr>
      <xdr:spPr>
        <a:xfrm>
          <a:off x="6543675" y="22336125"/>
          <a:ext cx="628650" cy="1581150"/>
        </a:xfrm>
        <a:custGeom>
          <a:avLst/>
          <a:gdLst>
            <a:gd name="connsiteX0" fmla="*/ 238125 w 628650"/>
            <a:gd name="connsiteY0" fmla="*/ 1581150 h 1581150"/>
            <a:gd name="connsiteX1" fmla="*/ 0 w 628650"/>
            <a:gd name="connsiteY1" fmla="*/ 314325 h 1581150"/>
            <a:gd name="connsiteX2" fmla="*/ 171450 w 628650"/>
            <a:gd name="connsiteY2" fmla="*/ 285750 h 1581150"/>
            <a:gd name="connsiteX3" fmla="*/ 114300 w 628650"/>
            <a:gd name="connsiteY3" fmla="*/ 0 h 1581150"/>
            <a:gd name="connsiteX4" fmla="*/ 171450 w 628650"/>
            <a:gd name="connsiteY4" fmla="*/ 0 h 1581150"/>
            <a:gd name="connsiteX5" fmla="*/ 390525 w 628650"/>
            <a:gd name="connsiteY5" fmla="*/ 209550 h 1581150"/>
            <a:gd name="connsiteX6" fmla="*/ 628650 w 628650"/>
            <a:gd name="connsiteY6" fmla="*/ 1524000 h 1581150"/>
            <a:gd name="connsiteX7" fmla="*/ 238125 w 628650"/>
            <a:gd name="connsiteY7" fmla="*/ 1581150 h 1581150"/>
          </a:gdLst>
          <a:ahLst/>
          <a:cxnLst>
            <a:cxn ang="0">
              <a:pos x="connsiteX0" y="connsiteY0"/>
            </a:cxn>
            <a:cxn ang="0">
              <a:pos x="connsiteX1" y="connsiteY1"/>
            </a:cxn>
            <a:cxn ang="0">
              <a:pos x="connsiteX2" y="connsiteY2"/>
            </a:cxn>
            <a:cxn ang="0">
              <a:pos x="connsiteX3" y="connsiteY3"/>
            </a:cxn>
            <a:cxn ang="0">
              <a:pos x="connsiteX4" y="connsiteY4"/>
            </a:cxn>
            <a:cxn ang="0">
              <a:pos x="connsiteX5" y="connsiteY5"/>
            </a:cxn>
            <a:cxn ang="0">
              <a:pos x="connsiteX6" y="connsiteY6"/>
            </a:cxn>
            <a:cxn ang="0">
              <a:pos x="connsiteX7" y="connsiteY7"/>
            </a:cxn>
          </a:cxnLst>
          <a:rect l="l" t="t" r="r" b="b"/>
          <a:pathLst>
            <a:path w="628650" h="1581150">
              <a:moveTo>
                <a:pt x="238125" y="1581150"/>
              </a:moveTo>
              <a:lnTo>
                <a:pt x="0" y="314325"/>
              </a:lnTo>
              <a:lnTo>
                <a:pt x="171450" y="285750"/>
              </a:lnTo>
              <a:lnTo>
                <a:pt x="114300" y="0"/>
              </a:lnTo>
              <a:lnTo>
                <a:pt x="171450" y="0"/>
              </a:lnTo>
              <a:lnTo>
                <a:pt x="390525" y="209550"/>
              </a:lnTo>
              <a:lnTo>
                <a:pt x="628650" y="1524000"/>
              </a:lnTo>
              <a:lnTo>
                <a:pt x="238125" y="1581150"/>
              </a:lnTo>
              <a:close/>
            </a:path>
          </a:pathLst>
        </a:custGeom>
        <a:solidFill>
          <a:schemeClr val="accent1">
            <a:alpha val="30000"/>
          </a:schemeClr>
        </a:solidFill>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NZ" sz="1100"/>
        </a:p>
      </xdr:txBody>
    </xdr:sp>
    <xdr:clientData/>
  </xdr:twoCellAnchor>
  <xdr:twoCellAnchor>
    <xdr:from>
      <xdr:col>2</xdr:col>
      <xdr:colOff>466725</xdr:colOff>
      <xdr:row>22</xdr:row>
      <xdr:rowOff>962025</xdr:rowOff>
    </xdr:from>
    <xdr:to>
      <xdr:col>2</xdr:col>
      <xdr:colOff>1581150</xdr:colOff>
      <xdr:row>22</xdr:row>
      <xdr:rowOff>2343150</xdr:rowOff>
    </xdr:to>
    <xdr:sp macro="" textlink="">
      <xdr:nvSpPr>
        <xdr:cNvPr id="28" name="Freeform: Shape 27">
          <a:extLst>
            <a:ext uri="{FF2B5EF4-FFF2-40B4-BE49-F238E27FC236}">
              <a16:creationId xmlns:a16="http://schemas.microsoft.com/office/drawing/2014/main" id="{A4E8AA19-2315-0AF8-8DC9-A4CEE8B7992F}"/>
            </a:ext>
          </a:extLst>
        </xdr:cNvPr>
        <xdr:cNvSpPr/>
      </xdr:nvSpPr>
      <xdr:spPr>
        <a:xfrm>
          <a:off x="4895850" y="27412950"/>
          <a:ext cx="1114425" cy="1381125"/>
        </a:xfrm>
        <a:custGeom>
          <a:avLst/>
          <a:gdLst>
            <a:gd name="connsiteX0" fmla="*/ 723900 w 1114425"/>
            <a:gd name="connsiteY0" fmla="*/ 1381125 h 1381125"/>
            <a:gd name="connsiteX1" fmla="*/ 857250 w 1114425"/>
            <a:gd name="connsiteY1" fmla="*/ 1352550 h 1381125"/>
            <a:gd name="connsiteX2" fmla="*/ 828675 w 1114425"/>
            <a:gd name="connsiteY2" fmla="*/ 1190625 h 1381125"/>
            <a:gd name="connsiteX3" fmla="*/ 885825 w 1114425"/>
            <a:gd name="connsiteY3" fmla="*/ 1181100 h 1381125"/>
            <a:gd name="connsiteX4" fmla="*/ 904875 w 1114425"/>
            <a:gd name="connsiteY4" fmla="*/ 1362075 h 1381125"/>
            <a:gd name="connsiteX5" fmla="*/ 1114425 w 1114425"/>
            <a:gd name="connsiteY5" fmla="*/ 1314450 h 1381125"/>
            <a:gd name="connsiteX6" fmla="*/ 1076325 w 1114425"/>
            <a:gd name="connsiteY6" fmla="*/ 1085850 h 1381125"/>
            <a:gd name="connsiteX7" fmla="*/ 838200 w 1114425"/>
            <a:gd name="connsiteY7" fmla="*/ 1143000 h 1381125"/>
            <a:gd name="connsiteX8" fmla="*/ 790575 w 1114425"/>
            <a:gd name="connsiteY8" fmla="*/ 819150 h 1381125"/>
            <a:gd name="connsiteX9" fmla="*/ 1009650 w 1114425"/>
            <a:gd name="connsiteY9" fmla="*/ 800100 h 1381125"/>
            <a:gd name="connsiteX10" fmla="*/ 866775 w 1114425"/>
            <a:gd name="connsiteY10" fmla="*/ 0 h 1381125"/>
            <a:gd name="connsiteX11" fmla="*/ 123825 w 1114425"/>
            <a:gd name="connsiteY11" fmla="*/ 171450 h 1381125"/>
            <a:gd name="connsiteX12" fmla="*/ 200025 w 1114425"/>
            <a:gd name="connsiteY12" fmla="*/ 514350 h 1381125"/>
            <a:gd name="connsiteX13" fmla="*/ 0 w 1114425"/>
            <a:gd name="connsiteY13" fmla="*/ 533400 h 1381125"/>
            <a:gd name="connsiteX14" fmla="*/ 123825 w 1114425"/>
            <a:gd name="connsiteY14" fmla="*/ 1181100 h 1381125"/>
            <a:gd name="connsiteX15" fmla="*/ 657225 w 1114425"/>
            <a:gd name="connsiteY15" fmla="*/ 1095375 h 1381125"/>
            <a:gd name="connsiteX16" fmla="*/ 666750 w 1114425"/>
            <a:gd name="connsiteY16" fmla="*/ 1238250 h 1381125"/>
            <a:gd name="connsiteX17" fmla="*/ 714375 w 1114425"/>
            <a:gd name="connsiteY17" fmla="*/ 1238250 h 1381125"/>
            <a:gd name="connsiteX18" fmla="*/ 723900 w 1114425"/>
            <a:gd name="connsiteY18" fmla="*/ 1381125 h 1381125"/>
          </a:gdLst>
          <a:ahLst/>
          <a:cxnLst>
            <a:cxn ang="0">
              <a:pos x="connsiteX0" y="connsiteY0"/>
            </a:cxn>
            <a:cxn ang="0">
              <a:pos x="connsiteX1" y="connsiteY1"/>
            </a:cxn>
            <a:cxn ang="0">
              <a:pos x="connsiteX2" y="connsiteY2"/>
            </a:cxn>
            <a:cxn ang="0">
              <a:pos x="connsiteX3" y="connsiteY3"/>
            </a:cxn>
            <a:cxn ang="0">
              <a:pos x="connsiteX4" y="connsiteY4"/>
            </a:cxn>
            <a:cxn ang="0">
              <a:pos x="connsiteX5" y="connsiteY5"/>
            </a:cxn>
            <a:cxn ang="0">
              <a:pos x="connsiteX6" y="connsiteY6"/>
            </a:cxn>
            <a:cxn ang="0">
              <a:pos x="connsiteX7" y="connsiteY7"/>
            </a:cxn>
            <a:cxn ang="0">
              <a:pos x="connsiteX8" y="connsiteY8"/>
            </a:cxn>
            <a:cxn ang="0">
              <a:pos x="connsiteX9" y="connsiteY9"/>
            </a:cxn>
            <a:cxn ang="0">
              <a:pos x="connsiteX10" y="connsiteY10"/>
            </a:cxn>
            <a:cxn ang="0">
              <a:pos x="connsiteX11" y="connsiteY11"/>
            </a:cxn>
            <a:cxn ang="0">
              <a:pos x="connsiteX12" y="connsiteY12"/>
            </a:cxn>
            <a:cxn ang="0">
              <a:pos x="connsiteX13" y="connsiteY13"/>
            </a:cxn>
            <a:cxn ang="0">
              <a:pos x="connsiteX14" y="connsiteY14"/>
            </a:cxn>
            <a:cxn ang="0">
              <a:pos x="connsiteX15" y="connsiteY15"/>
            </a:cxn>
            <a:cxn ang="0">
              <a:pos x="connsiteX16" y="connsiteY16"/>
            </a:cxn>
            <a:cxn ang="0">
              <a:pos x="connsiteX17" y="connsiteY17"/>
            </a:cxn>
            <a:cxn ang="0">
              <a:pos x="connsiteX18" y="connsiteY18"/>
            </a:cxn>
          </a:cxnLst>
          <a:rect l="l" t="t" r="r" b="b"/>
          <a:pathLst>
            <a:path w="1114425" h="1381125">
              <a:moveTo>
                <a:pt x="723900" y="1381125"/>
              </a:moveTo>
              <a:lnTo>
                <a:pt x="857250" y="1352550"/>
              </a:lnTo>
              <a:lnTo>
                <a:pt x="828675" y="1190625"/>
              </a:lnTo>
              <a:lnTo>
                <a:pt x="885825" y="1181100"/>
              </a:lnTo>
              <a:lnTo>
                <a:pt x="904875" y="1362075"/>
              </a:lnTo>
              <a:lnTo>
                <a:pt x="1114425" y="1314450"/>
              </a:lnTo>
              <a:lnTo>
                <a:pt x="1076325" y="1085850"/>
              </a:lnTo>
              <a:lnTo>
                <a:pt x="838200" y="1143000"/>
              </a:lnTo>
              <a:lnTo>
                <a:pt x="790575" y="819150"/>
              </a:lnTo>
              <a:lnTo>
                <a:pt x="1009650" y="800100"/>
              </a:lnTo>
              <a:lnTo>
                <a:pt x="866775" y="0"/>
              </a:lnTo>
              <a:lnTo>
                <a:pt x="123825" y="171450"/>
              </a:lnTo>
              <a:lnTo>
                <a:pt x="200025" y="514350"/>
              </a:lnTo>
              <a:lnTo>
                <a:pt x="0" y="533400"/>
              </a:lnTo>
              <a:lnTo>
                <a:pt x="123825" y="1181100"/>
              </a:lnTo>
              <a:lnTo>
                <a:pt x="657225" y="1095375"/>
              </a:lnTo>
              <a:lnTo>
                <a:pt x="666750" y="1238250"/>
              </a:lnTo>
              <a:lnTo>
                <a:pt x="714375" y="1238250"/>
              </a:lnTo>
              <a:lnTo>
                <a:pt x="723900" y="1381125"/>
              </a:lnTo>
              <a:close/>
            </a:path>
          </a:pathLst>
        </a:custGeom>
        <a:solidFill>
          <a:schemeClr val="accent1">
            <a:alpha val="30000"/>
          </a:schemeClr>
        </a:solidFill>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NZ" sz="1100"/>
        </a:p>
      </xdr:txBody>
    </xdr:sp>
    <xdr:clientData/>
  </xdr:twoCellAnchor>
  <xdr:twoCellAnchor>
    <xdr:from>
      <xdr:col>2</xdr:col>
      <xdr:colOff>1200150</xdr:colOff>
      <xdr:row>18</xdr:row>
      <xdr:rowOff>1704975</xdr:rowOff>
    </xdr:from>
    <xdr:to>
      <xdr:col>2</xdr:col>
      <xdr:colOff>1495425</xdr:colOff>
      <xdr:row>18</xdr:row>
      <xdr:rowOff>2047875</xdr:rowOff>
    </xdr:to>
    <xdr:sp macro="" textlink="">
      <xdr:nvSpPr>
        <xdr:cNvPr id="30" name="Freeform: Shape 29">
          <a:extLst>
            <a:ext uri="{FF2B5EF4-FFF2-40B4-BE49-F238E27FC236}">
              <a16:creationId xmlns:a16="http://schemas.microsoft.com/office/drawing/2014/main" id="{022E3619-61CC-4A28-9F44-AF6824B0BD70}"/>
            </a:ext>
          </a:extLst>
        </xdr:cNvPr>
        <xdr:cNvSpPr/>
      </xdr:nvSpPr>
      <xdr:spPr>
        <a:xfrm>
          <a:off x="5629275" y="20412075"/>
          <a:ext cx="295275" cy="342900"/>
        </a:xfrm>
        <a:custGeom>
          <a:avLst/>
          <a:gdLst>
            <a:gd name="connsiteX0" fmla="*/ 76200 w 295275"/>
            <a:gd name="connsiteY0" fmla="*/ 342900 h 342900"/>
            <a:gd name="connsiteX1" fmla="*/ 76200 w 295275"/>
            <a:gd name="connsiteY1" fmla="*/ 342900 h 342900"/>
            <a:gd name="connsiteX2" fmla="*/ 161925 w 295275"/>
            <a:gd name="connsiteY2" fmla="*/ 333375 h 342900"/>
            <a:gd name="connsiteX3" fmla="*/ 295275 w 295275"/>
            <a:gd name="connsiteY3" fmla="*/ 314325 h 342900"/>
            <a:gd name="connsiteX4" fmla="*/ 209550 w 295275"/>
            <a:gd name="connsiteY4" fmla="*/ 0 h 342900"/>
            <a:gd name="connsiteX5" fmla="*/ 0 w 295275"/>
            <a:gd name="connsiteY5" fmla="*/ 38100 h 342900"/>
            <a:gd name="connsiteX6" fmla="*/ 76200 w 295275"/>
            <a:gd name="connsiteY6" fmla="*/ 342900 h 342900"/>
          </a:gdLst>
          <a:ahLst/>
          <a:cxnLst>
            <a:cxn ang="0">
              <a:pos x="connsiteX0" y="connsiteY0"/>
            </a:cxn>
            <a:cxn ang="0">
              <a:pos x="connsiteX1" y="connsiteY1"/>
            </a:cxn>
            <a:cxn ang="0">
              <a:pos x="connsiteX2" y="connsiteY2"/>
            </a:cxn>
            <a:cxn ang="0">
              <a:pos x="connsiteX3" y="connsiteY3"/>
            </a:cxn>
            <a:cxn ang="0">
              <a:pos x="connsiteX4" y="connsiteY4"/>
            </a:cxn>
            <a:cxn ang="0">
              <a:pos x="connsiteX5" y="connsiteY5"/>
            </a:cxn>
            <a:cxn ang="0">
              <a:pos x="connsiteX6" y="connsiteY6"/>
            </a:cxn>
          </a:cxnLst>
          <a:rect l="l" t="t" r="r" b="b"/>
          <a:pathLst>
            <a:path w="295275" h="342900">
              <a:moveTo>
                <a:pt x="76200" y="342900"/>
              </a:moveTo>
              <a:lnTo>
                <a:pt x="76200" y="342900"/>
              </a:lnTo>
              <a:lnTo>
                <a:pt x="161925" y="333375"/>
              </a:lnTo>
              <a:lnTo>
                <a:pt x="295275" y="314325"/>
              </a:lnTo>
              <a:lnTo>
                <a:pt x="209550" y="0"/>
              </a:lnTo>
              <a:lnTo>
                <a:pt x="0" y="38100"/>
              </a:lnTo>
              <a:lnTo>
                <a:pt x="76200" y="342900"/>
              </a:lnTo>
              <a:close/>
            </a:path>
          </a:pathLst>
        </a:custGeom>
        <a:solidFill>
          <a:schemeClr val="accent1">
            <a:alpha val="30000"/>
          </a:schemeClr>
        </a:solidFill>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NZ" sz="1100"/>
        </a:p>
      </xdr:txBody>
    </xdr:sp>
    <xdr:clientData/>
  </xdr:twoCellAnchor>
  <xdr:twoCellAnchor>
    <xdr:from>
      <xdr:col>2</xdr:col>
      <xdr:colOff>2586038</xdr:colOff>
      <xdr:row>25</xdr:row>
      <xdr:rowOff>47625</xdr:rowOff>
    </xdr:from>
    <xdr:to>
      <xdr:col>2</xdr:col>
      <xdr:colOff>3133725</xdr:colOff>
      <xdr:row>25</xdr:row>
      <xdr:rowOff>862013</xdr:rowOff>
    </xdr:to>
    <xdr:sp macro="" textlink="">
      <xdr:nvSpPr>
        <xdr:cNvPr id="32" name="Freeform: Shape 31">
          <a:extLst>
            <a:ext uri="{FF2B5EF4-FFF2-40B4-BE49-F238E27FC236}">
              <a16:creationId xmlns:a16="http://schemas.microsoft.com/office/drawing/2014/main" id="{F4063C65-DF1C-7B8C-3E33-E0565B82BBB7}"/>
            </a:ext>
          </a:extLst>
        </xdr:cNvPr>
        <xdr:cNvSpPr/>
      </xdr:nvSpPr>
      <xdr:spPr>
        <a:xfrm>
          <a:off x="7015163" y="31251525"/>
          <a:ext cx="547687" cy="814388"/>
        </a:xfrm>
        <a:custGeom>
          <a:avLst/>
          <a:gdLst>
            <a:gd name="connsiteX0" fmla="*/ 0 w 547687"/>
            <a:gd name="connsiteY0" fmla="*/ 19050 h 814388"/>
            <a:gd name="connsiteX1" fmla="*/ 185737 w 547687"/>
            <a:gd name="connsiteY1" fmla="*/ 0 h 814388"/>
            <a:gd name="connsiteX2" fmla="*/ 209550 w 547687"/>
            <a:gd name="connsiteY2" fmla="*/ 109538 h 814388"/>
            <a:gd name="connsiteX3" fmla="*/ 361950 w 547687"/>
            <a:gd name="connsiteY3" fmla="*/ 185738 h 814388"/>
            <a:gd name="connsiteX4" fmla="*/ 485775 w 547687"/>
            <a:gd name="connsiteY4" fmla="*/ 247650 h 814388"/>
            <a:gd name="connsiteX5" fmla="*/ 547687 w 547687"/>
            <a:gd name="connsiteY5" fmla="*/ 385763 h 814388"/>
            <a:gd name="connsiteX6" fmla="*/ 452437 w 547687"/>
            <a:gd name="connsiteY6" fmla="*/ 695325 h 814388"/>
            <a:gd name="connsiteX7" fmla="*/ 452437 w 547687"/>
            <a:gd name="connsiteY7" fmla="*/ 728663 h 814388"/>
            <a:gd name="connsiteX8" fmla="*/ 500062 w 547687"/>
            <a:gd name="connsiteY8" fmla="*/ 752475 h 814388"/>
            <a:gd name="connsiteX9" fmla="*/ 461962 w 547687"/>
            <a:gd name="connsiteY9" fmla="*/ 814388 h 814388"/>
            <a:gd name="connsiteX10" fmla="*/ 119062 w 547687"/>
            <a:gd name="connsiteY10" fmla="*/ 642938 h 814388"/>
            <a:gd name="connsiteX11" fmla="*/ 0 w 547687"/>
            <a:gd name="connsiteY11" fmla="*/ 19050 h 814388"/>
          </a:gdLst>
          <a:ahLst/>
          <a:cxnLst>
            <a:cxn ang="0">
              <a:pos x="connsiteX0" y="connsiteY0"/>
            </a:cxn>
            <a:cxn ang="0">
              <a:pos x="connsiteX1" y="connsiteY1"/>
            </a:cxn>
            <a:cxn ang="0">
              <a:pos x="connsiteX2" y="connsiteY2"/>
            </a:cxn>
            <a:cxn ang="0">
              <a:pos x="connsiteX3" y="connsiteY3"/>
            </a:cxn>
            <a:cxn ang="0">
              <a:pos x="connsiteX4" y="connsiteY4"/>
            </a:cxn>
            <a:cxn ang="0">
              <a:pos x="connsiteX5" y="connsiteY5"/>
            </a:cxn>
            <a:cxn ang="0">
              <a:pos x="connsiteX6" y="connsiteY6"/>
            </a:cxn>
            <a:cxn ang="0">
              <a:pos x="connsiteX7" y="connsiteY7"/>
            </a:cxn>
            <a:cxn ang="0">
              <a:pos x="connsiteX8" y="connsiteY8"/>
            </a:cxn>
            <a:cxn ang="0">
              <a:pos x="connsiteX9" y="connsiteY9"/>
            </a:cxn>
            <a:cxn ang="0">
              <a:pos x="connsiteX10" y="connsiteY10"/>
            </a:cxn>
            <a:cxn ang="0">
              <a:pos x="connsiteX11" y="connsiteY11"/>
            </a:cxn>
          </a:cxnLst>
          <a:rect l="l" t="t" r="r" b="b"/>
          <a:pathLst>
            <a:path w="547687" h="814388">
              <a:moveTo>
                <a:pt x="0" y="19050"/>
              </a:moveTo>
              <a:lnTo>
                <a:pt x="185737" y="0"/>
              </a:lnTo>
              <a:lnTo>
                <a:pt x="209550" y="109538"/>
              </a:lnTo>
              <a:lnTo>
                <a:pt x="361950" y="185738"/>
              </a:lnTo>
              <a:lnTo>
                <a:pt x="485775" y="247650"/>
              </a:lnTo>
              <a:lnTo>
                <a:pt x="547687" y="385763"/>
              </a:lnTo>
              <a:lnTo>
                <a:pt x="452437" y="695325"/>
              </a:lnTo>
              <a:lnTo>
                <a:pt x="452437" y="728663"/>
              </a:lnTo>
              <a:lnTo>
                <a:pt x="500062" y="752475"/>
              </a:lnTo>
              <a:lnTo>
                <a:pt x="461962" y="814388"/>
              </a:lnTo>
              <a:lnTo>
                <a:pt x="119062" y="642938"/>
              </a:lnTo>
              <a:lnTo>
                <a:pt x="0" y="19050"/>
              </a:lnTo>
              <a:close/>
            </a:path>
          </a:pathLst>
        </a:custGeom>
        <a:solidFill>
          <a:schemeClr val="accent1">
            <a:alpha val="30000"/>
          </a:schemeClr>
        </a:solidFill>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NZ" sz="1100"/>
        </a:p>
      </xdr:txBody>
    </xdr:sp>
    <xdr:clientData/>
  </xdr:twoCellAnchor>
  <xdr:twoCellAnchor>
    <xdr:from>
      <xdr:col>2</xdr:col>
      <xdr:colOff>2947988</xdr:colOff>
      <xdr:row>25</xdr:row>
      <xdr:rowOff>247650</xdr:rowOff>
    </xdr:from>
    <xdr:to>
      <xdr:col>2</xdr:col>
      <xdr:colOff>3128963</xdr:colOff>
      <xdr:row>25</xdr:row>
      <xdr:rowOff>742950</xdr:rowOff>
    </xdr:to>
    <xdr:sp macro="" textlink="">
      <xdr:nvSpPr>
        <xdr:cNvPr id="33" name="Freeform: Shape 32">
          <a:extLst>
            <a:ext uri="{FF2B5EF4-FFF2-40B4-BE49-F238E27FC236}">
              <a16:creationId xmlns:a16="http://schemas.microsoft.com/office/drawing/2014/main" id="{BDEF61D3-ACFC-50AE-4D7C-5CDDA049652D}"/>
            </a:ext>
          </a:extLst>
        </xdr:cNvPr>
        <xdr:cNvSpPr/>
      </xdr:nvSpPr>
      <xdr:spPr>
        <a:xfrm>
          <a:off x="7377113" y="31261050"/>
          <a:ext cx="180975" cy="495300"/>
        </a:xfrm>
        <a:custGeom>
          <a:avLst/>
          <a:gdLst>
            <a:gd name="connsiteX0" fmla="*/ 0 w 180975"/>
            <a:gd name="connsiteY0" fmla="*/ 0 h 495300"/>
            <a:gd name="connsiteX1" fmla="*/ 128587 w 180975"/>
            <a:gd name="connsiteY1" fmla="*/ 57150 h 495300"/>
            <a:gd name="connsiteX2" fmla="*/ 180975 w 180975"/>
            <a:gd name="connsiteY2" fmla="*/ 200025 h 495300"/>
            <a:gd name="connsiteX3" fmla="*/ 90487 w 180975"/>
            <a:gd name="connsiteY3" fmla="*/ 495300 h 495300"/>
            <a:gd name="connsiteX4" fmla="*/ 0 w 180975"/>
            <a:gd name="connsiteY4" fmla="*/ 0 h 495300"/>
          </a:gdLst>
          <a:ahLst/>
          <a:cxnLst>
            <a:cxn ang="0">
              <a:pos x="connsiteX0" y="connsiteY0"/>
            </a:cxn>
            <a:cxn ang="0">
              <a:pos x="connsiteX1" y="connsiteY1"/>
            </a:cxn>
            <a:cxn ang="0">
              <a:pos x="connsiteX2" y="connsiteY2"/>
            </a:cxn>
            <a:cxn ang="0">
              <a:pos x="connsiteX3" y="connsiteY3"/>
            </a:cxn>
            <a:cxn ang="0">
              <a:pos x="connsiteX4" y="connsiteY4"/>
            </a:cxn>
          </a:cxnLst>
          <a:rect l="l" t="t" r="r" b="b"/>
          <a:pathLst>
            <a:path w="180975" h="495300">
              <a:moveTo>
                <a:pt x="0" y="0"/>
              </a:moveTo>
              <a:lnTo>
                <a:pt x="128587" y="57150"/>
              </a:lnTo>
              <a:lnTo>
                <a:pt x="180975" y="200025"/>
              </a:lnTo>
              <a:lnTo>
                <a:pt x="90487" y="495300"/>
              </a:lnTo>
              <a:lnTo>
                <a:pt x="0" y="0"/>
              </a:lnTo>
              <a:close/>
            </a:path>
          </a:pathLst>
        </a:custGeom>
        <a:solidFill>
          <a:schemeClr val="accent6">
            <a:alpha val="30000"/>
          </a:schemeClr>
        </a:solidFill>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NZ" sz="1100"/>
        </a:p>
      </xdr:txBody>
    </xdr:sp>
    <xdr:clientData/>
  </xdr:twoCellAnchor>
  <xdr:twoCellAnchor>
    <xdr:from>
      <xdr:col>2</xdr:col>
      <xdr:colOff>104775</xdr:colOff>
      <xdr:row>27</xdr:row>
      <xdr:rowOff>581025</xdr:rowOff>
    </xdr:from>
    <xdr:to>
      <xdr:col>2</xdr:col>
      <xdr:colOff>285750</xdr:colOff>
      <xdr:row>27</xdr:row>
      <xdr:rowOff>781050</xdr:rowOff>
    </xdr:to>
    <xdr:sp macro="" textlink="">
      <xdr:nvSpPr>
        <xdr:cNvPr id="34" name="Freeform: Shape 33">
          <a:extLst>
            <a:ext uri="{FF2B5EF4-FFF2-40B4-BE49-F238E27FC236}">
              <a16:creationId xmlns:a16="http://schemas.microsoft.com/office/drawing/2014/main" id="{0B856EE7-5D27-C733-1942-947FE6B99599}"/>
            </a:ext>
          </a:extLst>
        </xdr:cNvPr>
        <xdr:cNvSpPr/>
      </xdr:nvSpPr>
      <xdr:spPr>
        <a:xfrm>
          <a:off x="4533900" y="35785425"/>
          <a:ext cx="180975" cy="200025"/>
        </a:xfrm>
        <a:custGeom>
          <a:avLst/>
          <a:gdLst>
            <a:gd name="connsiteX0" fmla="*/ 0 w 180975"/>
            <a:gd name="connsiteY0" fmla="*/ 19050 h 200025"/>
            <a:gd name="connsiteX1" fmla="*/ 38100 w 180975"/>
            <a:gd name="connsiteY1" fmla="*/ 200025 h 200025"/>
            <a:gd name="connsiteX2" fmla="*/ 180975 w 180975"/>
            <a:gd name="connsiteY2" fmla="*/ 180975 h 200025"/>
            <a:gd name="connsiteX3" fmla="*/ 142875 w 180975"/>
            <a:gd name="connsiteY3" fmla="*/ 0 h 200025"/>
            <a:gd name="connsiteX4" fmla="*/ 0 w 180975"/>
            <a:gd name="connsiteY4" fmla="*/ 19050 h 200025"/>
          </a:gdLst>
          <a:ahLst/>
          <a:cxnLst>
            <a:cxn ang="0">
              <a:pos x="connsiteX0" y="connsiteY0"/>
            </a:cxn>
            <a:cxn ang="0">
              <a:pos x="connsiteX1" y="connsiteY1"/>
            </a:cxn>
            <a:cxn ang="0">
              <a:pos x="connsiteX2" y="connsiteY2"/>
            </a:cxn>
            <a:cxn ang="0">
              <a:pos x="connsiteX3" y="connsiteY3"/>
            </a:cxn>
            <a:cxn ang="0">
              <a:pos x="connsiteX4" y="connsiteY4"/>
            </a:cxn>
          </a:cxnLst>
          <a:rect l="l" t="t" r="r" b="b"/>
          <a:pathLst>
            <a:path w="180975" h="200025">
              <a:moveTo>
                <a:pt x="0" y="19050"/>
              </a:moveTo>
              <a:lnTo>
                <a:pt x="38100" y="200025"/>
              </a:lnTo>
              <a:lnTo>
                <a:pt x="180975" y="180975"/>
              </a:lnTo>
              <a:lnTo>
                <a:pt x="142875" y="0"/>
              </a:lnTo>
              <a:lnTo>
                <a:pt x="0" y="19050"/>
              </a:lnTo>
              <a:close/>
            </a:path>
          </a:pathLst>
        </a:custGeom>
        <a:solidFill>
          <a:schemeClr val="accent1">
            <a:alpha val="30000"/>
          </a:schemeClr>
        </a:solidFill>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NZ" sz="1100"/>
        </a:p>
      </xdr:txBody>
    </xdr:sp>
    <xdr:clientData/>
  </xdr:twoCellAnchor>
  <xdr:twoCellAnchor>
    <xdr:from>
      <xdr:col>2</xdr:col>
      <xdr:colOff>542925</xdr:colOff>
      <xdr:row>27</xdr:row>
      <xdr:rowOff>457200</xdr:rowOff>
    </xdr:from>
    <xdr:to>
      <xdr:col>2</xdr:col>
      <xdr:colOff>1924050</xdr:colOff>
      <xdr:row>27</xdr:row>
      <xdr:rowOff>1619250</xdr:rowOff>
    </xdr:to>
    <xdr:sp macro="" textlink="">
      <xdr:nvSpPr>
        <xdr:cNvPr id="35" name="Freeform: Shape 34">
          <a:extLst>
            <a:ext uri="{FF2B5EF4-FFF2-40B4-BE49-F238E27FC236}">
              <a16:creationId xmlns:a16="http://schemas.microsoft.com/office/drawing/2014/main" id="{1ADC3830-7F39-2BB7-73D3-E35D59C7E572}"/>
            </a:ext>
          </a:extLst>
        </xdr:cNvPr>
        <xdr:cNvSpPr/>
      </xdr:nvSpPr>
      <xdr:spPr>
        <a:xfrm>
          <a:off x="4972050" y="35661600"/>
          <a:ext cx="1381125" cy="1162050"/>
        </a:xfrm>
        <a:custGeom>
          <a:avLst/>
          <a:gdLst>
            <a:gd name="connsiteX0" fmla="*/ 0 w 1381125"/>
            <a:gd name="connsiteY0" fmla="*/ 66675 h 1162050"/>
            <a:gd name="connsiteX1" fmla="*/ 219075 w 1381125"/>
            <a:gd name="connsiteY1" fmla="*/ 1162050 h 1162050"/>
            <a:gd name="connsiteX2" fmla="*/ 1038225 w 1381125"/>
            <a:gd name="connsiteY2" fmla="*/ 971550 h 1162050"/>
            <a:gd name="connsiteX3" fmla="*/ 1381125 w 1381125"/>
            <a:gd name="connsiteY3" fmla="*/ 361950 h 1162050"/>
            <a:gd name="connsiteX4" fmla="*/ 895350 w 1381125"/>
            <a:gd name="connsiteY4" fmla="*/ 161925 h 1162050"/>
            <a:gd name="connsiteX5" fmla="*/ 485775 w 1381125"/>
            <a:gd name="connsiteY5" fmla="*/ 0 h 1162050"/>
            <a:gd name="connsiteX6" fmla="*/ 0 w 1381125"/>
            <a:gd name="connsiteY6" fmla="*/ 66675 h 1162050"/>
          </a:gdLst>
          <a:ahLst/>
          <a:cxnLst>
            <a:cxn ang="0">
              <a:pos x="connsiteX0" y="connsiteY0"/>
            </a:cxn>
            <a:cxn ang="0">
              <a:pos x="connsiteX1" y="connsiteY1"/>
            </a:cxn>
            <a:cxn ang="0">
              <a:pos x="connsiteX2" y="connsiteY2"/>
            </a:cxn>
            <a:cxn ang="0">
              <a:pos x="connsiteX3" y="connsiteY3"/>
            </a:cxn>
            <a:cxn ang="0">
              <a:pos x="connsiteX4" y="connsiteY4"/>
            </a:cxn>
            <a:cxn ang="0">
              <a:pos x="connsiteX5" y="connsiteY5"/>
            </a:cxn>
            <a:cxn ang="0">
              <a:pos x="connsiteX6" y="connsiteY6"/>
            </a:cxn>
          </a:cxnLst>
          <a:rect l="l" t="t" r="r" b="b"/>
          <a:pathLst>
            <a:path w="1381125" h="1162050">
              <a:moveTo>
                <a:pt x="0" y="66675"/>
              </a:moveTo>
              <a:lnTo>
                <a:pt x="219075" y="1162050"/>
              </a:lnTo>
              <a:lnTo>
                <a:pt x="1038225" y="971550"/>
              </a:lnTo>
              <a:lnTo>
                <a:pt x="1381125" y="361950"/>
              </a:lnTo>
              <a:lnTo>
                <a:pt x="895350" y="161925"/>
              </a:lnTo>
              <a:lnTo>
                <a:pt x="485775" y="0"/>
              </a:lnTo>
              <a:lnTo>
                <a:pt x="0" y="66675"/>
              </a:lnTo>
              <a:close/>
            </a:path>
          </a:pathLst>
        </a:custGeom>
        <a:solidFill>
          <a:schemeClr val="accent1">
            <a:alpha val="30000"/>
          </a:schemeClr>
        </a:solidFill>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NZ" sz="1100"/>
        </a:p>
      </xdr:txBody>
    </xdr:sp>
    <xdr:clientData/>
  </xdr:twoCellAnchor>
  <xdr:twoCellAnchor>
    <xdr:from>
      <xdr:col>2</xdr:col>
      <xdr:colOff>1495425</xdr:colOff>
      <xdr:row>27</xdr:row>
      <xdr:rowOff>1409700</xdr:rowOff>
    </xdr:from>
    <xdr:to>
      <xdr:col>2</xdr:col>
      <xdr:colOff>1619250</xdr:colOff>
      <xdr:row>27</xdr:row>
      <xdr:rowOff>1543050</xdr:rowOff>
    </xdr:to>
    <xdr:sp macro="" textlink="">
      <xdr:nvSpPr>
        <xdr:cNvPr id="36" name="Freeform: Shape 35">
          <a:extLst>
            <a:ext uri="{FF2B5EF4-FFF2-40B4-BE49-F238E27FC236}">
              <a16:creationId xmlns:a16="http://schemas.microsoft.com/office/drawing/2014/main" id="{5C98A08D-3F4C-9A70-5174-BFEBA1D18B79}"/>
            </a:ext>
          </a:extLst>
        </xdr:cNvPr>
        <xdr:cNvSpPr/>
      </xdr:nvSpPr>
      <xdr:spPr>
        <a:xfrm>
          <a:off x="5924550" y="36614100"/>
          <a:ext cx="123825" cy="133350"/>
        </a:xfrm>
        <a:custGeom>
          <a:avLst/>
          <a:gdLst>
            <a:gd name="connsiteX0" fmla="*/ 123825 w 123825"/>
            <a:gd name="connsiteY0" fmla="*/ 133350 h 133350"/>
            <a:gd name="connsiteX1" fmla="*/ 95250 w 123825"/>
            <a:gd name="connsiteY1" fmla="*/ 0 h 133350"/>
            <a:gd name="connsiteX2" fmla="*/ 0 w 123825"/>
            <a:gd name="connsiteY2" fmla="*/ 38100 h 133350"/>
            <a:gd name="connsiteX3" fmla="*/ 38100 w 123825"/>
            <a:gd name="connsiteY3" fmla="*/ 133350 h 133350"/>
            <a:gd name="connsiteX4" fmla="*/ 123825 w 123825"/>
            <a:gd name="connsiteY4" fmla="*/ 133350 h 133350"/>
          </a:gdLst>
          <a:ahLst/>
          <a:cxnLst>
            <a:cxn ang="0">
              <a:pos x="connsiteX0" y="connsiteY0"/>
            </a:cxn>
            <a:cxn ang="0">
              <a:pos x="connsiteX1" y="connsiteY1"/>
            </a:cxn>
            <a:cxn ang="0">
              <a:pos x="connsiteX2" y="connsiteY2"/>
            </a:cxn>
            <a:cxn ang="0">
              <a:pos x="connsiteX3" y="connsiteY3"/>
            </a:cxn>
            <a:cxn ang="0">
              <a:pos x="connsiteX4" y="connsiteY4"/>
            </a:cxn>
          </a:cxnLst>
          <a:rect l="l" t="t" r="r" b="b"/>
          <a:pathLst>
            <a:path w="123825" h="133350">
              <a:moveTo>
                <a:pt x="123825" y="133350"/>
              </a:moveTo>
              <a:lnTo>
                <a:pt x="95250" y="0"/>
              </a:lnTo>
              <a:lnTo>
                <a:pt x="0" y="38100"/>
              </a:lnTo>
              <a:lnTo>
                <a:pt x="38100" y="133350"/>
              </a:lnTo>
              <a:lnTo>
                <a:pt x="123825" y="133350"/>
              </a:lnTo>
              <a:close/>
            </a:path>
          </a:pathLst>
        </a:custGeom>
        <a:solidFill>
          <a:schemeClr val="accent1">
            <a:alpha val="30000"/>
          </a:schemeClr>
        </a:solidFill>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NZ" sz="1100"/>
        </a:p>
      </xdr:txBody>
    </xdr:sp>
    <xdr:clientData/>
  </xdr:twoCellAnchor>
  <xdr:twoCellAnchor>
    <xdr:from>
      <xdr:col>2</xdr:col>
      <xdr:colOff>1647825</xdr:colOff>
      <xdr:row>27</xdr:row>
      <xdr:rowOff>1533525</xdr:rowOff>
    </xdr:from>
    <xdr:to>
      <xdr:col>2</xdr:col>
      <xdr:colOff>2428875</xdr:colOff>
      <xdr:row>27</xdr:row>
      <xdr:rowOff>3162300</xdr:rowOff>
    </xdr:to>
    <xdr:sp macro="" textlink="">
      <xdr:nvSpPr>
        <xdr:cNvPr id="38" name="Freeform: Shape 37">
          <a:extLst>
            <a:ext uri="{FF2B5EF4-FFF2-40B4-BE49-F238E27FC236}">
              <a16:creationId xmlns:a16="http://schemas.microsoft.com/office/drawing/2014/main" id="{166C8808-68F9-77DD-660E-592ED1EA8CD2}"/>
            </a:ext>
          </a:extLst>
        </xdr:cNvPr>
        <xdr:cNvSpPr/>
      </xdr:nvSpPr>
      <xdr:spPr>
        <a:xfrm>
          <a:off x="6076950" y="36737925"/>
          <a:ext cx="781050" cy="1628775"/>
        </a:xfrm>
        <a:custGeom>
          <a:avLst/>
          <a:gdLst>
            <a:gd name="connsiteX0" fmla="*/ 257175 w 781050"/>
            <a:gd name="connsiteY0" fmla="*/ 1628775 h 1628775"/>
            <a:gd name="connsiteX1" fmla="*/ 781050 w 781050"/>
            <a:gd name="connsiteY1" fmla="*/ 714375 h 1628775"/>
            <a:gd name="connsiteX2" fmla="*/ 533400 w 781050"/>
            <a:gd name="connsiteY2" fmla="*/ 438150 h 1628775"/>
            <a:gd name="connsiteX3" fmla="*/ 409575 w 781050"/>
            <a:gd name="connsiteY3" fmla="*/ 447675 h 1628775"/>
            <a:gd name="connsiteX4" fmla="*/ 352425 w 781050"/>
            <a:gd name="connsiteY4" fmla="*/ 152400 h 1628775"/>
            <a:gd name="connsiteX5" fmla="*/ 266700 w 781050"/>
            <a:gd name="connsiteY5" fmla="*/ 142875 h 1628775"/>
            <a:gd name="connsiteX6" fmla="*/ 238125 w 781050"/>
            <a:gd name="connsiteY6" fmla="*/ 76200 h 1628775"/>
            <a:gd name="connsiteX7" fmla="*/ 95250 w 781050"/>
            <a:gd name="connsiteY7" fmla="*/ 0 h 1628775"/>
            <a:gd name="connsiteX8" fmla="*/ 0 w 781050"/>
            <a:gd name="connsiteY8" fmla="*/ 28575 h 1628775"/>
            <a:gd name="connsiteX9" fmla="*/ 257175 w 781050"/>
            <a:gd name="connsiteY9" fmla="*/ 1628775 h 1628775"/>
          </a:gdLst>
          <a:ahLst/>
          <a:cxnLst>
            <a:cxn ang="0">
              <a:pos x="connsiteX0" y="connsiteY0"/>
            </a:cxn>
            <a:cxn ang="0">
              <a:pos x="connsiteX1" y="connsiteY1"/>
            </a:cxn>
            <a:cxn ang="0">
              <a:pos x="connsiteX2" y="connsiteY2"/>
            </a:cxn>
            <a:cxn ang="0">
              <a:pos x="connsiteX3" y="connsiteY3"/>
            </a:cxn>
            <a:cxn ang="0">
              <a:pos x="connsiteX4" y="connsiteY4"/>
            </a:cxn>
            <a:cxn ang="0">
              <a:pos x="connsiteX5" y="connsiteY5"/>
            </a:cxn>
            <a:cxn ang="0">
              <a:pos x="connsiteX6" y="connsiteY6"/>
            </a:cxn>
            <a:cxn ang="0">
              <a:pos x="connsiteX7" y="connsiteY7"/>
            </a:cxn>
            <a:cxn ang="0">
              <a:pos x="connsiteX8" y="connsiteY8"/>
            </a:cxn>
            <a:cxn ang="0">
              <a:pos x="connsiteX9" y="connsiteY9"/>
            </a:cxn>
          </a:cxnLst>
          <a:rect l="l" t="t" r="r" b="b"/>
          <a:pathLst>
            <a:path w="781050" h="1628775">
              <a:moveTo>
                <a:pt x="257175" y="1628775"/>
              </a:moveTo>
              <a:lnTo>
                <a:pt x="781050" y="714375"/>
              </a:lnTo>
              <a:lnTo>
                <a:pt x="533400" y="438150"/>
              </a:lnTo>
              <a:lnTo>
                <a:pt x="409575" y="447675"/>
              </a:lnTo>
              <a:lnTo>
                <a:pt x="352425" y="152400"/>
              </a:lnTo>
              <a:lnTo>
                <a:pt x="266700" y="142875"/>
              </a:lnTo>
              <a:lnTo>
                <a:pt x="238125" y="76200"/>
              </a:lnTo>
              <a:lnTo>
                <a:pt x="95250" y="0"/>
              </a:lnTo>
              <a:lnTo>
                <a:pt x="0" y="28575"/>
              </a:lnTo>
              <a:lnTo>
                <a:pt x="257175" y="1628775"/>
              </a:lnTo>
              <a:close/>
            </a:path>
          </a:pathLst>
        </a:custGeom>
        <a:solidFill>
          <a:schemeClr val="accent6">
            <a:alpha val="30000"/>
          </a:schemeClr>
        </a:solidFill>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NZ" sz="1100"/>
        </a:p>
      </xdr:txBody>
    </xdr:sp>
    <xdr:clientData/>
  </xdr:twoCellAnchor>
  <xdr:twoCellAnchor>
    <xdr:from>
      <xdr:col>2</xdr:col>
      <xdr:colOff>1909763</xdr:colOff>
      <xdr:row>29</xdr:row>
      <xdr:rowOff>1166813</xdr:rowOff>
    </xdr:from>
    <xdr:to>
      <xdr:col>2</xdr:col>
      <xdr:colOff>2881313</xdr:colOff>
      <xdr:row>29</xdr:row>
      <xdr:rowOff>2057400</xdr:rowOff>
    </xdr:to>
    <xdr:sp macro="" textlink="">
      <xdr:nvSpPr>
        <xdr:cNvPr id="39" name="Freeform: Shape 38">
          <a:extLst>
            <a:ext uri="{FF2B5EF4-FFF2-40B4-BE49-F238E27FC236}">
              <a16:creationId xmlns:a16="http://schemas.microsoft.com/office/drawing/2014/main" id="{20EDB5D0-32F7-7610-0F0B-0700DD87EFDA}"/>
            </a:ext>
          </a:extLst>
        </xdr:cNvPr>
        <xdr:cNvSpPr/>
      </xdr:nvSpPr>
      <xdr:spPr>
        <a:xfrm>
          <a:off x="6338888" y="41028938"/>
          <a:ext cx="971550" cy="890587"/>
        </a:xfrm>
        <a:custGeom>
          <a:avLst/>
          <a:gdLst>
            <a:gd name="connsiteX0" fmla="*/ 561975 w 971550"/>
            <a:gd name="connsiteY0" fmla="*/ 0 h 890587"/>
            <a:gd name="connsiteX1" fmla="*/ 604837 w 971550"/>
            <a:gd name="connsiteY1" fmla="*/ 166687 h 890587"/>
            <a:gd name="connsiteX2" fmla="*/ 504825 w 971550"/>
            <a:gd name="connsiteY2" fmla="*/ 195262 h 890587"/>
            <a:gd name="connsiteX3" fmla="*/ 542925 w 971550"/>
            <a:gd name="connsiteY3" fmla="*/ 390525 h 890587"/>
            <a:gd name="connsiteX4" fmla="*/ 971550 w 971550"/>
            <a:gd name="connsiteY4" fmla="*/ 719137 h 890587"/>
            <a:gd name="connsiteX5" fmla="*/ 119062 w 971550"/>
            <a:gd name="connsiteY5" fmla="*/ 890587 h 890587"/>
            <a:gd name="connsiteX6" fmla="*/ 0 w 971550"/>
            <a:gd name="connsiteY6" fmla="*/ 352425 h 890587"/>
            <a:gd name="connsiteX7" fmla="*/ 42862 w 971550"/>
            <a:gd name="connsiteY7" fmla="*/ 361950 h 890587"/>
            <a:gd name="connsiteX8" fmla="*/ 52387 w 971550"/>
            <a:gd name="connsiteY8" fmla="*/ 471487 h 890587"/>
            <a:gd name="connsiteX9" fmla="*/ 157162 w 971550"/>
            <a:gd name="connsiteY9" fmla="*/ 447675 h 890587"/>
            <a:gd name="connsiteX10" fmla="*/ 200025 w 971550"/>
            <a:gd name="connsiteY10" fmla="*/ 714375 h 890587"/>
            <a:gd name="connsiteX11" fmla="*/ 347662 w 971550"/>
            <a:gd name="connsiteY11" fmla="*/ 671512 h 890587"/>
            <a:gd name="connsiteX12" fmla="*/ 276225 w 971550"/>
            <a:gd name="connsiteY12" fmla="*/ 371475 h 890587"/>
            <a:gd name="connsiteX13" fmla="*/ 361950 w 971550"/>
            <a:gd name="connsiteY13" fmla="*/ 338137 h 890587"/>
            <a:gd name="connsiteX14" fmla="*/ 304800 w 971550"/>
            <a:gd name="connsiteY14" fmla="*/ 42862 h 890587"/>
            <a:gd name="connsiteX15" fmla="*/ 561975 w 971550"/>
            <a:gd name="connsiteY15" fmla="*/ 0 h 890587"/>
          </a:gdLst>
          <a:ahLst/>
          <a:cxnLst>
            <a:cxn ang="0">
              <a:pos x="connsiteX0" y="connsiteY0"/>
            </a:cxn>
            <a:cxn ang="0">
              <a:pos x="connsiteX1" y="connsiteY1"/>
            </a:cxn>
            <a:cxn ang="0">
              <a:pos x="connsiteX2" y="connsiteY2"/>
            </a:cxn>
            <a:cxn ang="0">
              <a:pos x="connsiteX3" y="connsiteY3"/>
            </a:cxn>
            <a:cxn ang="0">
              <a:pos x="connsiteX4" y="connsiteY4"/>
            </a:cxn>
            <a:cxn ang="0">
              <a:pos x="connsiteX5" y="connsiteY5"/>
            </a:cxn>
            <a:cxn ang="0">
              <a:pos x="connsiteX6" y="connsiteY6"/>
            </a:cxn>
            <a:cxn ang="0">
              <a:pos x="connsiteX7" y="connsiteY7"/>
            </a:cxn>
            <a:cxn ang="0">
              <a:pos x="connsiteX8" y="connsiteY8"/>
            </a:cxn>
            <a:cxn ang="0">
              <a:pos x="connsiteX9" y="connsiteY9"/>
            </a:cxn>
            <a:cxn ang="0">
              <a:pos x="connsiteX10" y="connsiteY10"/>
            </a:cxn>
            <a:cxn ang="0">
              <a:pos x="connsiteX11" y="connsiteY11"/>
            </a:cxn>
            <a:cxn ang="0">
              <a:pos x="connsiteX12" y="connsiteY12"/>
            </a:cxn>
            <a:cxn ang="0">
              <a:pos x="connsiteX13" y="connsiteY13"/>
            </a:cxn>
            <a:cxn ang="0">
              <a:pos x="connsiteX14" y="connsiteY14"/>
            </a:cxn>
            <a:cxn ang="0">
              <a:pos x="connsiteX15" y="connsiteY15"/>
            </a:cxn>
          </a:cxnLst>
          <a:rect l="l" t="t" r="r" b="b"/>
          <a:pathLst>
            <a:path w="971550" h="890587">
              <a:moveTo>
                <a:pt x="561975" y="0"/>
              </a:moveTo>
              <a:lnTo>
                <a:pt x="604837" y="166687"/>
              </a:lnTo>
              <a:lnTo>
                <a:pt x="504825" y="195262"/>
              </a:lnTo>
              <a:lnTo>
                <a:pt x="542925" y="390525"/>
              </a:lnTo>
              <a:lnTo>
                <a:pt x="971550" y="719137"/>
              </a:lnTo>
              <a:lnTo>
                <a:pt x="119062" y="890587"/>
              </a:lnTo>
              <a:lnTo>
                <a:pt x="0" y="352425"/>
              </a:lnTo>
              <a:lnTo>
                <a:pt x="42862" y="361950"/>
              </a:lnTo>
              <a:lnTo>
                <a:pt x="52387" y="471487"/>
              </a:lnTo>
              <a:lnTo>
                <a:pt x="157162" y="447675"/>
              </a:lnTo>
              <a:lnTo>
                <a:pt x="200025" y="714375"/>
              </a:lnTo>
              <a:lnTo>
                <a:pt x="347662" y="671512"/>
              </a:lnTo>
              <a:lnTo>
                <a:pt x="276225" y="371475"/>
              </a:lnTo>
              <a:lnTo>
                <a:pt x="361950" y="338137"/>
              </a:lnTo>
              <a:lnTo>
                <a:pt x="304800" y="42862"/>
              </a:lnTo>
              <a:lnTo>
                <a:pt x="561975" y="0"/>
              </a:lnTo>
              <a:close/>
            </a:path>
          </a:pathLst>
        </a:custGeom>
        <a:solidFill>
          <a:schemeClr val="accent1">
            <a:alpha val="30000"/>
          </a:schemeClr>
        </a:solidFill>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NZ" sz="1100"/>
        </a:p>
      </xdr:txBody>
    </xdr:sp>
    <xdr:clientData/>
  </xdr:twoCellAnchor>
  <xdr:twoCellAnchor>
    <xdr:from>
      <xdr:col>2</xdr:col>
      <xdr:colOff>1960563</xdr:colOff>
      <xdr:row>31</xdr:row>
      <xdr:rowOff>1246188</xdr:rowOff>
    </xdr:from>
    <xdr:to>
      <xdr:col>2</xdr:col>
      <xdr:colOff>2932113</xdr:colOff>
      <xdr:row>31</xdr:row>
      <xdr:rowOff>2133600</xdr:rowOff>
    </xdr:to>
    <xdr:sp macro="" textlink="">
      <xdr:nvSpPr>
        <xdr:cNvPr id="40" name="Freeform: Shape 39">
          <a:extLst>
            <a:ext uri="{FF2B5EF4-FFF2-40B4-BE49-F238E27FC236}">
              <a16:creationId xmlns:a16="http://schemas.microsoft.com/office/drawing/2014/main" id="{450EE7DB-F7F9-4D2C-9C3B-DCA662B03921}"/>
            </a:ext>
          </a:extLst>
        </xdr:cNvPr>
        <xdr:cNvSpPr/>
      </xdr:nvSpPr>
      <xdr:spPr>
        <a:xfrm>
          <a:off x="4875213" y="51271488"/>
          <a:ext cx="971550" cy="887412"/>
        </a:xfrm>
        <a:custGeom>
          <a:avLst/>
          <a:gdLst>
            <a:gd name="connsiteX0" fmla="*/ 561975 w 971550"/>
            <a:gd name="connsiteY0" fmla="*/ 0 h 890587"/>
            <a:gd name="connsiteX1" fmla="*/ 604837 w 971550"/>
            <a:gd name="connsiteY1" fmla="*/ 166687 h 890587"/>
            <a:gd name="connsiteX2" fmla="*/ 504825 w 971550"/>
            <a:gd name="connsiteY2" fmla="*/ 195262 h 890587"/>
            <a:gd name="connsiteX3" fmla="*/ 542925 w 971550"/>
            <a:gd name="connsiteY3" fmla="*/ 390525 h 890587"/>
            <a:gd name="connsiteX4" fmla="*/ 971550 w 971550"/>
            <a:gd name="connsiteY4" fmla="*/ 719137 h 890587"/>
            <a:gd name="connsiteX5" fmla="*/ 119062 w 971550"/>
            <a:gd name="connsiteY5" fmla="*/ 890587 h 890587"/>
            <a:gd name="connsiteX6" fmla="*/ 0 w 971550"/>
            <a:gd name="connsiteY6" fmla="*/ 352425 h 890587"/>
            <a:gd name="connsiteX7" fmla="*/ 42862 w 971550"/>
            <a:gd name="connsiteY7" fmla="*/ 361950 h 890587"/>
            <a:gd name="connsiteX8" fmla="*/ 52387 w 971550"/>
            <a:gd name="connsiteY8" fmla="*/ 471487 h 890587"/>
            <a:gd name="connsiteX9" fmla="*/ 157162 w 971550"/>
            <a:gd name="connsiteY9" fmla="*/ 447675 h 890587"/>
            <a:gd name="connsiteX10" fmla="*/ 200025 w 971550"/>
            <a:gd name="connsiteY10" fmla="*/ 714375 h 890587"/>
            <a:gd name="connsiteX11" fmla="*/ 347662 w 971550"/>
            <a:gd name="connsiteY11" fmla="*/ 671512 h 890587"/>
            <a:gd name="connsiteX12" fmla="*/ 276225 w 971550"/>
            <a:gd name="connsiteY12" fmla="*/ 371475 h 890587"/>
            <a:gd name="connsiteX13" fmla="*/ 361950 w 971550"/>
            <a:gd name="connsiteY13" fmla="*/ 338137 h 890587"/>
            <a:gd name="connsiteX14" fmla="*/ 304800 w 971550"/>
            <a:gd name="connsiteY14" fmla="*/ 42862 h 890587"/>
            <a:gd name="connsiteX15" fmla="*/ 561975 w 971550"/>
            <a:gd name="connsiteY15" fmla="*/ 0 h 890587"/>
          </a:gdLst>
          <a:ahLst/>
          <a:cxnLst>
            <a:cxn ang="0">
              <a:pos x="connsiteX0" y="connsiteY0"/>
            </a:cxn>
            <a:cxn ang="0">
              <a:pos x="connsiteX1" y="connsiteY1"/>
            </a:cxn>
            <a:cxn ang="0">
              <a:pos x="connsiteX2" y="connsiteY2"/>
            </a:cxn>
            <a:cxn ang="0">
              <a:pos x="connsiteX3" y="connsiteY3"/>
            </a:cxn>
            <a:cxn ang="0">
              <a:pos x="connsiteX4" y="connsiteY4"/>
            </a:cxn>
            <a:cxn ang="0">
              <a:pos x="connsiteX5" y="connsiteY5"/>
            </a:cxn>
            <a:cxn ang="0">
              <a:pos x="connsiteX6" y="connsiteY6"/>
            </a:cxn>
            <a:cxn ang="0">
              <a:pos x="connsiteX7" y="connsiteY7"/>
            </a:cxn>
            <a:cxn ang="0">
              <a:pos x="connsiteX8" y="connsiteY8"/>
            </a:cxn>
            <a:cxn ang="0">
              <a:pos x="connsiteX9" y="connsiteY9"/>
            </a:cxn>
            <a:cxn ang="0">
              <a:pos x="connsiteX10" y="connsiteY10"/>
            </a:cxn>
            <a:cxn ang="0">
              <a:pos x="connsiteX11" y="connsiteY11"/>
            </a:cxn>
            <a:cxn ang="0">
              <a:pos x="connsiteX12" y="connsiteY12"/>
            </a:cxn>
            <a:cxn ang="0">
              <a:pos x="connsiteX13" y="connsiteY13"/>
            </a:cxn>
            <a:cxn ang="0">
              <a:pos x="connsiteX14" y="connsiteY14"/>
            </a:cxn>
            <a:cxn ang="0">
              <a:pos x="connsiteX15" y="connsiteY15"/>
            </a:cxn>
          </a:cxnLst>
          <a:rect l="l" t="t" r="r" b="b"/>
          <a:pathLst>
            <a:path w="971550" h="890587">
              <a:moveTo>
                <a:pt x="561975" y="0"/>
              </a:moveTo>
              <a:lnTo>
                <a:pt x="604837" y="166687"/>
              </a:lnTo>
              <a:lnTo>
                <a:pt x="504825" y="195262"/>
              </a:lnTo>
              <a:lnTo>
                <a:pt x="542925" y="390525"/>
              </a:lnTo>
              <a:lnTo>
                <a:pt x="971550" y="719137"/>
              </a:lnTo>
              <a:lnTo>
                <a:pt x="119062" y="890587"/>
              </a:lnTo>
              <a:lnTo>
                <a:pt x="0" y="352425"/>
              </a:lnTo>
              <a:lnTo>
                <a:pt x="42862" y="361950"/>
              </a:lnTo>
              <a:lnTo>
                <a:pt x="52387" y="471487"/>
              </a:lnTo>
              <a:lnTo>
                <a:pt x="157162" y="447675"/>
              </a:lnTo>
              <a:lnTo>
                <a:pt x="200025" y="714375"/>
              </a:lnTo>
              <a:lnTo>
                <a:pt x="347662" y="671512"/>
              </a:lnTo>
              <a:lnTo>
                <a:pt x="276225" y="371475"/>
              </a:lnTo>
              <a:lnTo>
                <a:pt x="361950" y="338137"/>
              </a:lnTo>
              <a:lnTo>
                <a:pt x="304800" y="42862"/>
              </a:lnTo>
              <a:lnTo>
                <a:pt x="561975" y="0"/>
              </a:lnTo>
              <a:close/>
            </a:path>
          </a:pathLst>
        </a:custGeom>
        <a:solidFill>
          <a:schemeClr val="accent1">
            <a:alpha val="30000"/>
          </a:schemeClr>
        </a:solidFill>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NZ" sz="1100"/>
        </a:p>
      </xdr:txBody>
    </xdr:sp>
    <xdr:clientData/>
  </xdr:twoCellAnchor>
  <xdr:twoCellAnchor>
    <xdr:from>
      <xdr:col>2</xdr:col>
      <xdr:colOff>2486025</xdr:colOff>
      <xdr:row>31</xdr:row>
      <xdr:rowOff>1206500</xdr:rowOff>
    </xdr:from>
    <xdr:to>
      <xdr:col>2</xdr:col>
      <xdr:colOff>3121025</xdr:colOff>
      <xdr:row>31</xdr:row>
      <xdr:rowOff>1924050</xdr:rowOff>
    </xdr:to>
    <xdr:sp macro="" textlink="">
      <xdr:nvSpPr>
        <xdr:cNvPr id="41" name="Freeform: Shape 40">
          <a:extLst>
            <a:ext uri="{FF2B5EF4-FFF2-40B4-BE49-F238E27FC236}">
              <a16:creationId xmlns:a16="http://schemas.microsoft.com/office/drawing/2014/main" id="{F2075FBA-EF02-7CB5-84EF-5A1EF060DC35}"/>
            </a:ext>
          </a:extLst>
        </xdr:cNvPr>
        <xdr:cNvSpPr/>
      </xdr:nvSpPr>
      <xdr:spPr>
        <a:xfrm>
          <a:off x="5400675" y="51231800"/>
          <a:ext cx="635000" cy="717550"/>
        </a:xfrm>
        <a:custGeom>
          <a:avLst/>
          <a:gdLst>
            <a:gd name="connsiteX0" fmla="*/ 66675 w 638175"/>
            <a:gd name="connsiteY0" fmla="*/ 209550 h 714375"/>
            <a:gd name="connsiteX1" fmla="*/ 38100 w 638175"/>
            <a:gd name="connsiteY1" fmla="*/ 19050 h 714375"/>
            <a:gd name="connsiteX2" fmla="*/ 295275 w 638175"/>
            <a:gd name="connsiteY2" fmla="*/ 0 h 714375"/>
            <a:gd name="connsiteX3" fmla="*/ 638175 w 638175"/>
            <a:gd name="connsiteY3" fmla="*/ 180975 h 714375"/>
            <a:gd name="connsiteX4" fmla="*/ 600075 w 638175"/>
            <a:gd name="connsiteY4" fmla="*/ 314325 h 714375"/>
            <a:gd name="connsiteX5" fmla="*/ 533400 w 638175"/>
            <a:gd name="connsiteY5" fmla="*/ 342900 h 714375"/>
            <a:gd name="connsiteX6" fmla="*/ 476250 w 638175"/>
            <a:gd name="connsiteY6" fmla="*/ 533400 h 714375"/>
            <a:gd name="connsiteX7" fmla="*/ 381000 w 638175"/>
            <a:gd name="connsiteY7" fmla="*/ 714375 h 714375"/>
            <a:gd name="connsiteX8" fmla="*/ 9525 w 638175"/>
            <a:gd name="connsiteY8" fmla="*/ 428625 h 714375"/>
            <a:gd name="connsiteX9" fmla="*/ 0 w 638175"/>
            <a:gd name="connsiteY9" fmla="*/ 238125 h 714375"/>
            <a:gd name="connsiteX10" fmla="*/ 66675 w 638175"/>
            <a:gd name="connsiteY10" fmla="*/ 209550 h 714375"/>
          </a:gdLst>
          <a:ahLst/>
          <a:cxnLst>
            <a:cxn ang="0">
              <a:pos x="connsiteX0" y="connsiteY0"/>
            </a:cxn>
            <a:cxn ang="0">
              <a:pos x="connsiteX1" y="connsiteY1"/>
            </a:cxn>
            <a:cxn ang="0">
              <a:pos x="connsiteX2" y="connsiteY2"/>
            </a:cxn>
            <a:cxn ang="0">
              <a:pos x="connsiteX3" y="connsiteY3"/>
            </a:cxn>
            <a:cxn ang="0">
              <a:pos x="connsiteX4" y="connsiteY4"/>
            </a:cxn>
            <a:cxn ang="0">
              <a:pos x="connsiteX5" y="connsiteY5"/>
            </a:cxn>
            <a:cxn ang="0">
              <a:pos x="connsiteX6" y="connsiteY6"/>
            </a:cxn>
            <a:cxn ang="0">
              <a:pos x="connsiteX7" y="connsiteY7"/>
            </a:cxn>
            <a:cxn ang="0">
              <a:pos x="connsiteX8" y="connsiteY8"/>
            </a:cxn>
            <a:cxn ang="0">
              <a:pos x="connsiteX9" y="connsiteY9"/>
            </a:cxn>
            <a:cxn ang="0">
              <a:pos x="connsiteX10" y="connsiteY10"/>
            </a:cxn>
          </a:cxnLst>
          <a:rect l="l" t="t" r="r" b="b"/>
          <a:pathLst>
            <a:path w="638175" h="714375">
              <a:moveTo>
                <a:pt x="66675" y="209550"/>
              </a:moveTo>
              <a:lnTo>
                <a:pt x="38100" y="19050"/>
              </a:lnTo>
              <a:lnTo>
                <a:pt x="295275" y="0"/>
              </a:lnTo>
              <a:lnTo>
                <a:pt x="638175" y="180975"/>
              </a:lnTo>
              <a:lnTo>
                <a:pt x="600075" y="314325"/>
              </a:lnTo>
              <a:lnTo>
                <a:pt x="533400" y="342900"/>
              </a:lnTo>
              <a:lnTo>
                <a:pt x="476250" y="533400"/>
              </a:lnTo>
              <a:lnTo>
                <a:pt x="381000" y="714375"/>
              </a:lnTo>
              <a:lnTo>
                <a:pt x="9525" y="428625"/>
              </a:lnTo>
              <a:lnTo>
                <a:pt x="0" y="238125"/>
              </a:lnTo>
              <a:lnTo>
                <a:pt x="66675" y="209550"/>
              </a:lnTo>
              <a:close/>
            </a:path>
          </a:pathLst>
        </a:custGeom>
        <a:solidFill>
          <a:schemeClr val="accent6">
            <a:alpha val="30000"/>
          </a:schemeClr>
        </a:solidFill>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NZ" sz="1100"/>
        </a:p>
      </xdr:txBody>
    </xdr:sp>
    <xdr:clientData/>
  </xdr:twoCellAnchor>
  <xdr:twoCellAnchor>
    <xdr:from>
      <xdr:col>2</xdr:col>
      <xdr:colOff>1177925</xdr:colOff>
      <xdr:row>34</xdr:row>
      <xdr:rowOff>349250</xdr:rowOff>
    </xdr:from>
    <xdr:to>
      <xdr:col>2</xdr:col>
      <xdr:colOff>3343275</xdr:colOff>
      <xdr:row>34</xdr:row>
      <xdr:rowOff>1320800</xdr:rowOff>
    </xdr:to>
    <xdr:sp macro="" textlink="">
      <xdr:nvSpPr>
        <xdr:cNvPr id="42" name="Freeform: Shape 41">
          <a:extLst>
            <a:ext uri="{FF2B5EF4-FFF2-40B4-BE49-F238E27FC236}">
              <a16:creationId xmlns:a16="http://schemas.microsoft.com/office/drawing/2014/main" id="{C05E96E4-7F4A-B6B4-30DE-F56E975930D1}"/>
            </a:ext>
          </a:extLst>
        </xdr:cNvPr>
        <xdr:cNvSpPr/>
      </xdr:nvSpPr>
      <xdr:spPr>
        <a:xfrm>
          <a:off x="4092575" y="54822725"/>
          <a:ext cx="2165350" cy="971550"/>
        </a:xfrm>
        <a:custGeom>
          <a:avLst/>
          <a:gdLst>
            <a:gd name="connsiteX0" fmla="*/ 0 w 2162175"/>
            <a:gd name="connsiteY0" fmla="*/ 647700 h 971550"/>
            <a:gd name="connsiteX1" fmla="*/ 200025 w 2162175"/>
            <a:gd name="connsiteY1" fmla="*/ 257175 h 971550"/>
            <a:gd name="connsiteX2" fmla="*/ 1057275 w 2162175"/>
            <a:gd name="connsiteY2" fmla="*/ 85725 h 971550"/>
            <a:gd name="connsiteX3" fmla="*/ 1266825 w 2162175"/>
            <a:gd name="connsiteY3" fmla="*/ 0 h 971550"/>
            <a:gd name="connsiteX4" fmla="*/ 1562100 w 2162175"/>
            <a:gd name="connsiteY4" fmla="*/ 142875 h 971550"/>
            <a:gd name="connsiteX5" fmla="*/ 1571625 w 2162175"/>
            <a:gd name="connsiteY5" fmla="*/ 419100 h 971550"/>
            <a:gd name="connsiteX6" fmla="*/ 2162175 w 2162175"/>
            <a:gd name="connsiteY6" fmla="*/ 752475 h 971550"/>
            <a:gd name="connsiteX7" fmla="*/ 2000250 w 2162175"/>
            <a:gd name="connsiteY7" fmla="*/ 971550 h 971550"/>
            <a:gd name="connsiteX8" fmla="*/ 1200150 w 2162175"/>
            <a:gd name="connsiteY8" fmla="*/ 533400 h 971550"/>
            <a:gd name="connsiteX9" fmla="*/ 1571625 w 2162175"/>
            <a:gd name="connsiteY9" fmla="*/ 266700 h 971550"/>
            <a:gd name="connsiteX10" fmla="*/ 1504950 w 2162175"/>
            <a:gd name="connsiteY10" fmla="*/ 104775 h 971550"/>
            <a:gd name="connsiteX11" fmla="*/ 1485900 w 2162175"/>
            <a:gd name="connsiteY11" fmla="*/ 180975 h 971550"/>
            <a:gd name="connsiteX12" fmla="*/ 1247775 w 2162175"/>
            <a:gd name="connsiteY12" fmla="*/ 333375 h 971550"/>
            <a:gd name="connsiteX13" fmla="*/ 752475 w 2162175"/>
            <a:gd name="connsiteY13" fmla="*/ 590550 h 971550"/>
            <a:gd name="connsiteX14" fmla="*/ 685800 w 2162175"/>
            <a:gd name="connsiteY14" fmla="*/ 495300 h 971550"/>
            <a:gd name="connsiteX15" fmla="*/ 638175 w 2162175"/>
            <a:gd name="connsiteY15" fmla="*/ 495300 h 971550"/>
            <a:gd name="connsiteX16" fmla="*/ 666750 w 2162175"/>
            <a:gd name="connsiteY16" fmla="*/ 657225 h 971550"/>
            <a:gd name="connsiteX17" fmla="*/ 371475 w 2162175"/>
            <a:gd name="connsiteY17" fmla="*/ 733425 h 971550"/>
            <a:gd name="connsiteX18" fmla="*/ 0 w 2162175"/>
            <a:gd name="connsiteY18" fmla="*/ 647700 h 971550"/>
          </a:gdLst>
          <a:ahLst/>
          <a:cxnLst>
            <a:cxn ang="0">
              <a:pos x="connsiteX0" y="connsiteY0"/>
            </a:cxn>
            <a:cxn ang="0">
              <a:pos x="connsiteX1" y="connsiteY1"/>
            </a:cxn>
            <a:cxn ang="0">
              <a:pos x="connsiteX2" y="connsiteY2"/>
            </a:cxn>
            <a:cxn ang="0">
              <a:pos x="connsiteX3" y="connsiteY3"/>
            </a:cxn>
            <a:cxn ang="0">
              <a:pos x="connsiteX4" y="connsiteY4"/>
            </a:cxn>
            <a:cxn ang="0">
              <a:pos x="connsiteX5" y="connsiteY5"/>
            </a:cxn>
            <a:cxn ang="0">
              <a:pos x="connsiteX6" y="connsiteY6"/>
            </a:cxn>
            <a:cxn ang="0">
              <a:pos x="connsiteX7" y="connsiteY7"/>
            </a:cxn>
            <a:cxn ang="0">
              <a:pos x="connsiteX8" y="connsiteY8"/>
            </a:cxn>
            <a:cxn ang="0">
              <a:pos x="connsiteX9" y="connsiteY9"/>
            </a:cxn>
            <a:cxn ang="0">
              <a:pos x="connsiteX10" y="connsiteY10"/>
            </a:cxn>
            <a:cxn ang="0">
              <a:pos x="connsiteX11" y="connsiteY11"/>
            </a:cxn>
            <a:cxn ang="0">
              <a:pos x="connsiteX12" y="connsiteY12"/>
            </a:cxn>
            <a:cxn ang="0">
              <a:pos x="connsiteX13" y="connsiteY13"/>
            </a:cxn>
            <a:cxn ang="0">
              <a:pos x="connsiteX14" y="connsiteY14"/>
            </a:cxn>
            <a:cxn ang="0">
              <a:pos x="connsiteX15" y="connsiteY15"/>
            </a:cxn>
            <a:cxn ang="0">
              <a:pos x="connsiteX16" y="connsiteY16"/>
            </a:cxn>
            <a:cxn ang="0">
              <a:pos x="connsiteX17" y="connsiteY17"/>
            </a:cxn>
            <a:cxn ang="0">
              <a:pos x="connsiteX18" y="connsiteY18"/>
            </a:cxn>
          </a:cxnLst>
          <a:rect l="l" t="t" r="r" b="b"/>
          <a:pathLst>
            <a:path w="2162175" h="971550">
              <a:moveTo>
                <a:pt x="0" y="647700"/>
              </a:moveTo>
              <a:lnTo>
                <a:pt x="200025" y="257175"/>
              </a:lnTo>
              <a:lnTo>
                <a:pt x="1057275" y="85725"/>
              </a:lnTo>
              <a:lnTo>
                <a:pt x="1266825" y="0"/>
              </a:lnTo>
              <a:lnTo>
                <a:pt x="1562100" y="142875"/>
              </a:lnTo>
              <a:lnTo>
                <a:pt x="1571625" y="419100"/>
              </a:lnTo>
              <a:lnTo>
                <a:pt x="2162175" y="752475"/>
              </a:lnTo>
              <a:lnTo>
                <a:pt x="2000250" y="971550"/>
              </a:lnTo>
              <a:lnTo>
                <a:pt x="1200150" y="533400"/>
              </a:lnTo>
              <a:lnTo>
                <a:pt x="1571625" y="266700"/>
              </a:lnTo>
              <a:lnTo>
                <a:pt x="1504950" y="104775"/>
              </a:lnTo>
              <a:lnTo>
                <a:pt x="1485900" y="180975"/>
              </a:lnTo>
              <a:lnTo>
                <a:pt x="1247775" y="333375"/>
              </a:lnTo>
              <a:lnTo>
                <a:pt x="752475" y="590550"/>
              </a:lnTo>
              <a:lnTo>
                <a:pt x="685800" y="495300"/>
              </a:lnTo>
              <a:lnTo>
                <a:pt x="638175" y="495300"/>
              </a:lnTo>
              <a:lnTo>
                <a:pt x="666750" y="657225"/>
              </a:lnTo>
              <a:lnTo>
                <a:pt x="371475" y="733425"/>
              </a:lnTo>
              <a:lnTo>
                <a:pt x="0" y="647700"/>
              </a:lnTo>
              <a:close/>
            </a:path>
          </a:pathLst>
        </a:custGeom>
        <a:solidFill>
          <a:schemeClr val="accent1">
            <a:alpha val="30000"/>
          </a:schemeClr>
        </a:solidFill>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NZ" sz="1100"/>
        </a:p>
      </xdr:txBody>
    </xdr:sp>
    <xdr:clientData/>
  </xdr:twoCellAnchor>
  <xdr:twoCellAnchor>
    <xdr:from>
      <xdr:col>2</xdr:col>
      <xdr:colOff>2182813</xdr:colOff>
      <xdr:row>37</xdr:row>
      <xdr:rowOff>944563</xdr:rowOff>
    </xdr:from>
    <xdr:to>
      <xdr:col>2</xdr:col>
      <xdr:colOff>2293938</xdr:colOff>
      <xdr:row>37</xdr:row>
      <xdr:rowOff>1066800</xdr:rowOff>
    </xdr:to>
    <xdr:sp macro="" textlink="">
      <xdr:nvSpPr>
        <xdr:cNvPr id="43" name="Freeform: Shape 42">
          <a:extLst>
            <a:ext uri="{FF2B5EF4-FFF2-40B4-BE49-F238E27FC236}">
              <a16:creationId xmlns:a16="http://schemas.microsoft.com/office/drawing/2014/main" id="{BE73E523-BD2A-9F75-FC3B-4136A18DE5AF}"/>
            </a:ext>
          </a:extLst>
        </xdr:cNvPr>
        <xdr:cNvSpPr/>
      </xdr:nvSpPr>
      <xdr:spPr>
        <a:xfrm>
          <a:off x="5097463" y="59742388"/>
          <a:ext cx="111125" cy="122237"/>
        </a:xfrm>
        <a:custGeom>
          <a:avLst/>
          <a:gdLst>
            <a:gd name="connsiteX0" fmla="*/ 0 w 104775"/>
            <a:gd name="connsiteY0" fmla="*/ 0 h 119062"/>
            <a:gd name="connsiteX1" fmla="*/ 104775 w 104775"/>
            <a:gd name="connsiteY1" fmla="*/ 28575 h 119062"/>
            <a:gd name="connsiteX2" fmla="*/ 90487 w 104775"/>
            <a:gd name="connsiteY2" fmla="*/ 119062 h 119062"/>
            <a:gd name="connsiteX3" fmla="*/ 0 w 104775"/>
            <a:gd name="connsiteY3" fmla="*/ 104775 h 119062"/>
            <a:gd name="connsiteX4" fmla="*/ 19050 w 104775"/>
            <a:gd name="connsiteY4" fmla="*/ 85725 h 119062"/>
            <a:gd name="connsiteX5" fmla="*/ 0 w 104775"/>
            <a:gd name="connsiteY5" fmla="*/ 85725 h 119062"/>
            <a:gd name="connsiteX6" fmla="*/ 0 w 104775"/>
            <a:gd name="connsiteY6" fmla="*/ 0 h 119062"/>
          </a:gdLst>
          <a:ahLst/>
          <a:cxnLst>
            <a:cxn ang="0">
              <a:pos x="connsiteX0" y="connsiteY0"/>
            </a:cxn>
            <a:cxn ang="0">
              <a:pos x="connsiteX1" y="connsiteY1"/>
            </a:cxn>
            <a:cxn ang="0">
              <a:pos x="connsiteX2" y="connsiteY2"/>
            </a:cxn>
            <a:cxn ang="0">
              <a:pos x="connsiteX3" y="connsiteY3"/>
            </a:cxn>
            <a:cxn ang="0">
              <a:pos x="connsiteX4" y="connsiteY4"/>
            </a:cxn>
            <a:cxn ang="0">
              <a:pos x="connsiteX5" y="connsiteY5"/>
            </a:cxn>
            <a:cxn ang="0">
              <a:pos x="connsiteX6" y="connsiteY6"/>
            </a:cxn>
          </a:cxnLst>
          <a:rect l="l" t="t" r="r" b="b"/>
          <a:pathLst>
            <a:path w="104775" h="119062">
              <a:moveTo>
                <a:pt x="0" y="0"/>
              </a:moveTo>
              <a:lnTo>
                <a:pt x="104775" y="28575"/>
              </a:lnTo>
              <a:lnTo>
                <a:pt x="90487" y="119062"/>
              </a:lnTo>
              <a:lnTo>
                <a:pt x="0" y="104775"/>
              </a:lnTo>
              <a:lnTo>
                <a:pt x="19050" y="85725"/>
              </a:lnTo>
              <a:lnTo>
                <a:pt x="0" y="85725"/>
              </a:lnTo>
              <a:lnTo>
                <a:pt x="0" y="0"/>
              </a:lnTo>
              <a:close/>
            </a:path>
          </a:pathLst>
        </a:custGeom>
        <a:solidFill>
          <a:schemeClr val="accent1">
            <a:alpha val="30000"/>
          </a:schemeClr>
        </a:solidFill>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NZ" sz="1100"/>
        </a:p>
      </xdr:txBody>
    </xdr:sp>
    <xdr:clientData/>
  </xdr:twoCellAnchor>
  <xdr:twoCellAnchor>
    <xdr:from>
      <xdr:col>2</xdr:col>
      <xdr:colOff>2320925</xdr:colOff>
      <xdr:row>37</xdr:row>
      <xdr:rowOff>606425</xdr:rowOff>
    </xdr:from>
    <xdr:to>
      <xdr:col>2</xdr:col>
      <xdr:colOff>2619375</xdr:colOff>
      <xdr:row>37</xdr:row>
      <xdr:rowOff>911225</xdr:rowOff>
    </xdr:to>
    <xdr:sp macro="" textlink="">
      <xdr:nvSpPr>
        <xdr:cNvPr id="44" name="Freeform: Shape 43">
          <a:extLst>
            <a:ext uri="{FF2B5EF4-FFF2-40B4-BE49-F238E27FC236}">
              <a16:creationId xmlns:a16="http://schemas.microsoft.com/office/drawing/2014/main" id="{7018B587-8488-F1D0-3B79-3A71D7CF7149}"/>
            </a:ext>
          </a:extLst>
        </xdr:cNvPr>
        <xdr:cNvSpPr/>
      </xdr:nvSpPr>
      <xdr:spPr>
        <a:xfrm>
          <a:off x="5235575" y="59404250"/>
          <a:ext cx="298450" cy="304800"/>
        </a:xfrm>
        <a:custGeom>
          <a:avLst/>
          <a:gdLst>
            <a:gd name="connsiteX0" fmla="*/ 0 w 295275"/>
            <a:gd name="connsiteY0" fmla="*/ 257175 h 304800"/>
            <a:gd name="connsiteX1" fmla="*/ 123825 w 295275"/>
            <a:gd name="connsiteY1" fmla="*/ 0 h 304800"/>
            <a:gd name="connsiteX2" fmla="*/ 295275 w 295275"/>
            <a:gd name="connsiteY2" fmla="*/ 28575 h 304800"/>
            <a:gd name="connsiteX3" fmla="*/ 238125 w 295275"/>
            <a:gd name="connsiteY3" fmla="*/ 304800 h 304800"/>
            <a:gd name="connsiteX4" fmla="*/ 0 w 295275"/>
            <a:gd name="connsiteY4" fmla="*/ 257175 h 304800"/>
          </a:gdLst>
          <a:ahLst/>
          <a:cxnLst>
            <a:cxn ang="0">
              <a:pos x="connsiteX0" y="connsiteY0"/>
            </a:cxn>
            <a:cxn ang="0">
              <a:pos x="connsiteX1" y="connsiteY1"/>
            </a:cxn>
            <a:cxn ang="0">
              <a:pos x="connsiteX2" y="connsiteY2"/>
            </a:cxn>
            <a:cxn ang="0">
              <a:pos x="connsiteX3" y="connsiteY3"/>
            </a:cxn>
            <a:cxn ang="0">
              <a:pos x="connsiteX4" y="connsiteY4"/>
            </a:cxn>
          </a:cxnLst>
          <a:rect l="l" t="t" r="r" b="b"/>
          <a:pathLst>
            <a:path w="295275" h="304800">
              <a:moveTo>
                <a:pt x="0" y="257175"/>
              </a:moveTo>
              <a:lnTo>
                <a:pt x="123825" y="0"/>
              </a:lnTo>
              <a:lnTo>
                <a:pt x="295275" y="28575"/>
              </a:lnTo>
              <a:lnTo>
                <a:pt x="238125" y="304800"/>
              </a:lnTo>
              <a:lnTo>
                <a:pt x="0" y="257175"/>
              </a:lnTo>
              <a:close/>
            </a:path>
          </a:pathLst>
        </a:custGeom>
        <a:solidFill>
          <a:schemeClr val="accent1">
            <a:alpha val="30000"/>
          </a:schemeClr>
        </a:solidFill>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NZ" sz="1100"/>
        </a:p>
      </xdr:txBody>
    </xdr:sp>
    <xdr:clientData/>
  </xdr:twoCellAnchor>
  <xdr:twoCellAnchor>
    <xdr:from>
      <xdr:col>2</xdr:col>
      <xdr:colOff>2335213</xdr:colOff>
      <xdr:row>37</xdr:row>
      <xdr:rowOff>758825</xdr:rowOff>
    </xdr:from>
    <xdr:to>
      <xdr:col>2</xdr:col>
      <xdr:colOff>2590800</xdr:colOff>
      <xdr:row>37</xdr:row>
      <xdr:rowOff>892175</xdr:rowOff>
    </xdr:to>
    <xdr:sp macro="" textlink="">
      <xdr:nvSpPr>
        <xdr:cNvPr id="45" name="Freeform: Shape 44">
          <a:extLst>
            <a:ext uri="{FF2B5EF4-FFF2-40B4-BE49-F238E27FC236}">
              <a16:creationId xmlns:a16="http://schemas.microsoft.com/office/drawing/2014/main" id="{7DCFA385-5E14-8467-8C89-5FEA72C80CE7}"/>
            </a:ext>
          </a:extLst>
        </xdr:cNvPr>
        <xdr:cNvSpPr/>
      </xdr:nvSpPr>
      <xdr:spPr>
        <a:xfrm>
          <a:off x="5249863" y="59556650"/>
          <a:ext cx="255587" cy="133350"/>
        </a:xfrm>
        <a:custGeom>
          <a:avLst/>
          <a:gdLst>
            <a:gd name="connsiteX0" fmla="*/ 42862 w 252412"/>
            <a:gd name="connsiteY0" fmla="*/ 0 h 133350"/>
            <a:gd name="connsiteX1" fmla="*/ 252412 w 252412"/>
            <a:gd name="connsiteY1" fmla="*/ 33338 h 133350"/>
            <a:gd name="connsiteX2" fmla="*/ 223837 w 252412"/>
            <a:gd name="connsiteY2" fmla="*/ 133350 h 133350"/>
            <a:gd name="connsiteX3" fmla="*/ 0 w 252412"/>
            <a:gd name="connsiteY3" fmla="*/ 85725 h 133350"/>
            <a:gd name="connsiteX4" fmla="*/ 42862 w 252412"/>
            <a:gd name="connsiteY4" fmla="*/ 0 h 133350"/>
          </a:gdLst>
          <a:ahLst/>
          <a:cxnLst>
            <a:cxn ang="0">
              <a:pos x="connsiteX0" y="connsiteY0"/>
            </a:cxn>
            <a:cxn ang="0">
              <a:pos x="connsiteX1" y="connsiteY1"/>
            </a:cxn>
            <a:cxn ang="0">
              <a:pos x="connsiteX2" y="connsiteY2"/>
            </a:cxn>
            <a:cxn ang="0">
              <a:pos x="connsiteX3" y="connsiteY3"/>
            </a:cxn>
            <a:cxn ang="0">
              <a:pos x="connsiteX4" y="connsiteY4"/>
            </a:cxn>
          </a:cxnLst>
          <a:rect l="l" t="t" r="r" b="b"/>
          <a:pathLst>
            <a:path w="252412" h="133350">
              <a:moveTo>
                <a:pt x="42862" y="0"/>
              </a:moveTo>
              <a:lnTo>
                <a:pt x="252412" y="33338"/>
              </a:lnTo>
              <a:lnTo>
                <a:pt x="223837" y="133350"/>
              </a:lnTo>
              <a:lnTo>
                <a:pt x="0" y="85725"/>
              </a:lnTo>
              <a:lnTo>
                <a:pt x="42862" y="0"/>
              </a:lnTo>
              <a:close/>
            </a:path>
          </a:pathLst>
        </a:custGeom>
        <a:solidFill>
          <a:schemeClr val="accent6">
            <a:alpha val="30000"/>
          </a:schemeClr>
        </a:solidFill>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NZ" sz="1100"/>
        </a:p>
      </xdr:txBody>
    </xdr:sp>
    <xdr:clientData/>
  </xdr:twoCellAnchor>
  <xdr:twoCellAnchor>
    <xdr:from>
      <xdr:col>2</xdr:col>
      <xdr:colOff>2208213</xdr:colOff>
      <xdr:row>41</xdr:row>
      <xdr:rowOff>944563</xdr:rowOff>
    </xdr:from>
    <xdr:to>
      <xdr:col>2</xdr:col>
      <xdr:colOff>2325688</xdr:colOff>
      <xdr:row>41</xdr:row>
      <xdr:rowOff>1063625</xdr:rowOff>
    </xdr:to>
    <xdr:sp macro="" textlink="">
      <xdr:nvSpPr>
        <xdr:cNvPr id="46" name="Freeform: Shape 45">
          <a:extLst>
            <a:ext uri="{FF2B5EF4-FFF2-40B4-BE49-F238E27FC236}">
              <a16:creationId xmlns:a16="http://schemas.microsoft.com/office/drawing/2014/main" id="{5895E0C6-49EA-4DF7-BC01-EEF5EBE3260B}"/>
            </a:ext>
          </a:extLst>
        </xdr:cNvPr>
        <xdr:cNvSpPr/>
      </xdr:nvSpPr>
      <xdr:spPr>
        <a:xfrm>
          <a:off x="5122863" y="67000438"/>
          <a:ext cx="117475" cy="119062"/>
        </a:xfrm>
        <a:custGeom>
          <a:avLst/>
          <a:gdLst>
            <a:gd name="connsiteX0" fmla="*/ 0 w 104775"/>
            <a:gd name="connsiteY0" fmla="*/ 0 h 119062"/>
            <a:gd name="connsiteX1" fmla="*/ 104775 w 104775"/>
            <a:gd name="connsiteY1" fmla="*/ 28575 h 119062"/>
            <a:gd name="connsiteX2" fmla="*/ 90487 w 104775"/>
            <a:gd name="connsiteY2" fmla="*/ 119062 h 119062"/>
            <a:gd name="connsiteX3" fmla="*/ 0 w 104775"/>
            <a:gd name="connsiteY3" fmla="*/ 104775 h 119062"/>
            <a:gd name="connsiteX4" fmla="*/ 19050 w 104775"/>
            <a:gd name="connsiteY4" fmla="*/ 85725 h 119062"/>
            <a:gd name="connsiteX5" fmla="*/ 0 w 104775"/>
            <a:gd name="connsiteY5" fmla="*/ 85725 h 119062"/>
            <a:gd name="connsiteX6" fmla="*/ 0 w 104775"/>
            <a:gd name="connsiteY6" fmla="*/ 0 h 119062"/>
          </a:gdLst>
          <a:ahLst/>
          <a:cxnLst>
            <a:cxn ang="0">
              <a:pos x="connsiteX0" y="connsiteY0"/>
            </a:cxn>
            <a:cxn ang="0">
              <a:pos x="connsiteX1" y="connsiteY1"/>
            </a:cxn>
            <a:cxn ang="0">
              <a:pos x="connsiteX2" y="connsiteY2"/>
            </a:cxn>
            <a:cxn ang="0">
              <a:pos x="connsiteX3" y="connsiteY3"/>
            </a:cxn>
            <a:cxn ang="0">
              <a:pos x="connsiteX4" y="connsiteY4"/>
            </a:cxn>
            <a:cxn ang="0">
              <a:pos x="connsiteX5" y="connsiteY5"/>
            </a:cxn>
            <a:cxn ang="0">
              <a:pos x="connsiteX6" y="connsiteY6"/>
            </a:cxn>
          </a:cxnLst>
          <a:rect l="l" t="t" r="r" b="b"/>
          <a:pathLst>
            <a:path w="104775" h="119062">
              <a:moveTo>
                <a:pt x="0" y="0"/>
              </a:moveTo>
              <a:lnTo>
                <a:pt x="104775" y="28575"/>
              </a:lnTo>
              <a:lnTo>
                <a:pt x="90487" y="119062"/>
              </a:lnTo>
              <a:lnTo>
                <a:pt x="0" y="104775"/>
              </a:lnTo>
              <a:lnTo>
                <a:pt x="19050" y="85725"/>
              </a:lnTo>
              <a:lnTo>
                <a:pt x="0" y="85725"/>
              </a:lnTo>
              <a:lnTo>
                <a:pt x="0" y="0"/>
              </a:lnTo>
              <a:close/>
            </a:path>
          </a:pathLst>
        </a:custGeom>
        <a:solidFill>
          <a:schemeClr val="accent1">
            <a:alpha val="30000"/>
          </a:schemeClr>
        </a:solidFill>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NZ" sz="1100"/>
        </a:p>
      </xdr:txBody>
    </xdr:sp>
    <xdr:clientData/>
  </xdr:twoCellAnchor>
  <xdr:twoCellAnchor>
    <xdr:from>
      <xdr:col>2</xdr:col>
      <xdr:colOff>2320925</xdr:colOff>
      <xdr:row>41</xdr:row>
      <xdr:rowOff>587375</xdr:rowOff>
    </xdr:from>
    <xdr:to>
      <xdr:col>2</xdr:col>
      <xdr:colOff>2619375</xdr:colOff>
      <xdr:row>41</xdr:row>
      <xdr:rowOff>892175</xdr:rowOff>
    </xdr:to>
    <xdr:sp macro="" textlink="">
      <xdr:nvSpPr>
        <xdr:cNvPr id="47" name="Freeform: Shape 46">
          <a:extLst>
            <a:ext uri="{FF2B5EF4-FFF2-40B4-BE49-F238E27FC236}">
              <a16:creationId xmlns:a16="http://schemas.microsoft.com/office/drawing/2014/main" id="{29CE262A-0396-4F84-BF46-A923D534407E}"/>
            </a:ext>
          </a:extLst>
        </xdr:cNvPr>
        <xdr:cNvSpPr/>
      </xdr:nvSpPr>
      <xdr:spPr>
        <a:xfrm>
          <a:off x="5235575" y="66643250"/>
          <a:ext cx="298450" cy="304800"/>
        </a:xfrm>
        <a:custGeom>
          <a:avLst/>
          <a:gdLst>
            <a:gd name="connsiteX0" fmla="*/ 0 w 295275"/>
            <a:gd name="connsiteY0" fmla="*/ 257175 h 304800"/>
            <a:gd name="connsiteX1" fmla="*/ 123825 w 295275"/>
            <a:gd name="connsiteY1" fmla="*/ 0 h 304800"/>
            <a:gd name="connsiteX2" fmla="*/ 295275 w 295275"/>
            <a:gd name="connsiteY2" fmla="*/ 28575 h 304800"/>
            <a:gd name="connsiteX3" fmla="*/ 238125 w 295275"/>
            <a:gd name="connsiteY3" fmla="*/ 304800 h 304800"/>
            <a:gd name="connsiteX4" fmla="*/ 0 w 295275"/>
            <a:gd name="connsiteY4" fmla="*/ 257175 h 304800"/>
          </a:gdLst>
          <a:ahLst/>
          <a:cxnLst>
            <a:cxn ang="0">
              <a:pos x="connsiteX0" y="connsiteY0"/>
            </a:cxn>
            <a:cxn ang="0">
              <a:pos x="connsiteX1" y="connsiteY1"/>
            </a:cxn>
            <a:cxn ang="0">
              <a:pos x="connsiteX2" y="connsiteY2"/>
            </a:cxn>
            <a:cxn ang="0">
              <a:pos x="connsiteX3" y="connsiteY3"/>
            </a:cxn>
            <a:cxn ang="0">
              <a:pos x="connsiteX4" y="connsiteY4"/>
            </a:cxn>
          </a:cxnLst>
          <a:rect l="l" t="t" r="r" b="b"/>
          <a:pathLst>
            <a:path w="295275" h="304800">
              <a:moveTo>
                <a:pt x="0" y="257175"/>
              </a:moveTo>
              <a:lnTo>
                <a:pt x="123825" y="0"/>
              </a:lnTo>
              <a:lnTo>
                <a:pt x="295275" y="28575"/>
              </a:lnTo>
              <a:lnTo>
                <a:pt x="238125" y="304800"/>
              </a:lnTo>
              <a:lnTo>
                <a:pt x="0" y="257175"/>
              </a:lnTo>
              <a:close/>
            </a:path>
          </a:pathLst>
        </a:custGeom>
        <a:solidFill>
          <a:schemeClr val="accent1">
            <a:alpha val="30000"/>
          </a:schemeClr>
        </a:solidFill>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NZ" sz="1100"/>
        </a:p>
      </xdr:txBody>
    </xdr:sp>
    <xdr:clientData/>
  </xdr:twoCellAnchor>
  <xdr:twoCellAnchor>
    <xdr:from>
      <xdr:col>2</xdr:col>
      <xdr:colOff>2316163</xdr:colOff>
      <xdr:row>41</xdr:row>
      <xdr:rowOff>768350</xdr:rowOff>
    </xdr:from>
    <xdr:to>
      <xdr:col>2</xdr:col>
      <xdr:colOff>2571750</xdr:colOff>
      <xdr:row>41</xdr:row>
      <xdr:rowOff>901700</xdr:rowOff>
    </xdr:to>
    <xdr:sp macro="" textlink="">
      <xdr:nvSpPr>
        <xdr:cNvPr id="48" name="Freeform: Shape 47">
          <a:extLst>
            <a:ext uri="{FF2B5EF4-FFF2-40B4-BE49-F238E27FC236}">
              <a16:creationId xmlns:a16="http://schemas.microsoft.com/office/drawing/2014/main" id="{8885103D-0A78-4BB9-9D10-8F208F2A4C0B}"/>
            </a:ext>
          </a:extLst>
        </xdr:cNvPr>
        <xdr:cNvSpPr/>
      </xdr:nvSpPr>
      <xdr:spPr>
        <a:xfrm>
          <a:off x="5230813" y="66824225"/>
          <a:ext cx="255587" cy="133350"/>
        </a:xfrm>
        <a:custGeom>
          <a:avLst/>
          <a:gdLst>
            <a:gd name="connsiteX0" fmla="*/ 42862 w 252412"/>
            <a:gd name="connsiteY0" fmla="*/ 0 h 133350"/>
            <a:gd name="connsiteX1" fmla="*/ 252412 w 252412"/>
            <a:gd name="connsiteY1" fmla="*/ 33338 h 133350"/>
            <a:gd name="connsiteX2" fmla="*/ 223837 w 252412"/>
            <a:gd name="connsiteY2" fmla="*/ 133350 h 133350"/>
            <a:gd name="connsiteX3" fmla="*/ 0 w 252412"/>
            <a:gd name="connsiteY3" fmla="*/ 85725 h 133350"/>
            <a:gd name="connsiteX4" fmla="*/ 42862 w 252412"/>
            <a:gd name="connsiteY4" fmla="*/ 0 h 133350"/>
          </a:gdLst>
          <a:ahLst/>
          <a:cxnLst>
            <a:cxn ang="0">
              <a:pos x="connsiteX0" y="connsiteY0"/>
            </a:cxn>
            <a:cxn ang="0">
              <a:pos x="connsiteX1" y="connsiteY1"/>
            </a:cxn>
            <a:cxn ang="0">
              <a:pos x="connsiteX2" y="connsiteY2"/>
            </a:cxn>
            <a:cxn ang="0">
              <a:pos x="connsiteX3" y="connsiteY3"/>
            </a:cxn>
            <a:cxn ang="0">
              <a:pos x="connsiteX4" y="connsiteY4"/>
            </a:cxn>
          </a:cxnLst>
          <a:rect l="l" t="t" r="r" b="b"/>
          <a:pathLst>
            <a:path w="252412" h="133350">
              <a:moveTo>
                <a:pt x="42862" y="0"/>
              </a:moveTo>
              <a:lnTo>
                <a:pt x="252412" y="33338"/>
              </a:lnTo>
              <a:lnTo>
                <a:pt x="223837" y="133350"/>
              </a:lnTo>
              <a:lnTo>
                <a:pt x="0" y="85725"/>
              </a:lnTo>
              <a:lnTo>
                <a:pt x="42862" y="0"/>
              </a:lnTo>
              <a:close/>
            </a:path>
          </a:pathLst>
        </a:custGeom>
        <a:solidFill>
          <a:schemeClr val="accent6">
            <a:alpha val="30000"/>
          </a:schemeClr>
        </a:solidFill>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NZ" sz="1100"/>
        </a:p>
      </xdr:txBody>
    </xdr:sp>
    <xdr:clientData/>
  </xdr:twoCellAnchor>
  <xdr:twoCellAnchor>
    <xdr:from>
      <xdr:col>2</xdr:col>
      <xdr:colOff>2455863</xdr:colOff>
      <xdr:row>41</xdr:row>
      <xdr:rowOff>7938</xdr:rowOff>
    </xdr:from>
    <xdr:to>
      <xdr:col>2</xdr:col>
      <xdr:colOff>2720975</xdr:colOff>
      <xdr:row>41</xdr:row>
      <xdr:rowOff>601663</xdr:rowOff>
    </xdr:to>
    <xdr:sp macro="" textlink="">
      <xdr:nvSpPr>
        <xdr:cNvPr id="49" name="Freeform: Shape 48">
          <a:extLst>
            <a:ext uri="{FF2B5EF4-FFF2-40B4-BE49-F238E27FC236}">
              <a16:creationId xmlns:a16="http://schemas.microsoft.com/office/drawing/2014/main" id="{2F823B4D-A82C-11DF-2E9B-40227AECF4EE}"/>
            </a:ext>
          </a:extLst>
        </xdr:cNvPr>
        <xdr:cNvSpPr/>
      </xdr:nvSpPr>
      <xdr:spPr>
        <a:xfrm>
          <a:off x="5370513" y="66063813"/>
          <a:ext cx="265112" cy="593725"/>
        </a:xfrm>
        <a:custGeom>
          <a:avLst/>
          <a:gdLst>
            <a:gd name="connsiteX0" fmla="*/ 0 w 271462"/>
            <a:gd name="connsiteY0" fmla="*/ 561975 h 600075"/>
            <a:gd name="connsiteX1" fmla="*/ 166687 w 271462"/>
            <a:gd name="connsiteY1" fmla="*/ 600075 h 600075"/>
            <a:gd name="connsiteX2" fmla="*/ 219075 w 271462"/>
            <a:gd name="connsiteY2" fmla="*/ 276225 h 600075"/>
            <a:gd name="connsiteX3" fmla="*/ 271462 w 271462"/>
            <a:gd name="connsiteY3" fmla="*/ 276225 h 600075"/>
            <a:gd name="connsiteX4" fmla="*/ 247650 w 271462"/>
            <a:gd name="connsiteY4" fmla="*/ 219075 h 600075"/>
            <a:gd name="connsiteX5" fmla="*/ 271462 w 271462"/>
            <a:gd name="connsiteY5" fmla="*/ 47625 h 600075"/>
            <a:gd name="connsiteX6" fmla="*/ 223837 w 271462"/>
            <a:gd name="connsiteY6" fmla="*/ 28575 h 600075"/>
            <a:gd name="connsiteX7" fmla="*/ 157162 w 271462"/>
            <a:gd name="connsiteY7" fmla="*/ 0 h 600075"/>
            <a:gd name="connsiteX8" fmla="*/ 109537 w 271462"/>
            <a:gd name="connsiteY8" fmla="*/ 19050 h 600075"/>
            <a:gd name="connsiteX9" fmla="*/ 33337 w 271462"/>
            <a:gd name="connsiteY9" fmla="*/ 0 h 600075"/>
            <a:gd name="connsiteX10" fmla="*/ 23812 w 271462"/>
            <a:gd name="connsiteY10" fmla="*/ 119062 h 600075"/>
            <a:gd name="connsiteX11" fmla="*/ 104775 w 271462"/>
            <a:gd name="connsiteY11" fmla="*/ 209550 h 600075"/>
            <a:gd name="connsiteX12" fmla="*/ 80962 w 271462"/>
            <a:gd name="connsiteY12" fmla="*/ 328612 h 600075"/>
            <a:gd name="connsiteX13" fmla="*/ 0 w 271462"/>
            <a:gd name="connsiteY13" fmla="*/ 561975 h 600075"/>
          </a:gdLst>
          <a:ahLst/>
          <a:cxnLst>
            <a:cxn ang="0">
              <a:pos x="connsiteX0" y="connsiteY0"/>
            </a:cxn>
            <a:cxn ang="0">
              <a:pos x="connsiteX1" y="connsiteY1"/>
            </a:cxn>
            <a:cxn ang="0">
              <a:pos x="connsiteX2" y="connsiteY2"/>
            </a:cxn>
            <a:cxn ang="0">
              <a:pos x="connsiteX3" y="connsiteY3"/>
            </a:cxn>
            <a:cxn ang="0">
              <a:pos x="connsiteX4" y="connsiteY4"/>
            </a:cxn>
            <a:cxn ang="0">
              <a:pos x="connsiteX5" y="connsiteY5"/>
            </a:cxn>
            <a:cxn ang="0">
              <a:pos x="connsiteX6" y="connsiteY6"/>
            </a:cxn>
            <a:cxn ang="0">
              <a:pos x="connsiteX7" y="connsiteY7"/>
            </a:cxn>
            <a:cxn ang="0">
              <a:pos x="connsiteX8" y="connsiteY8"/>
            </a:cxn>
            <a:cxn ang="0">
              <a:pos x="connsiteX9" y="connsiteY9"/>
            </a:cxn>
            <a:cxn ang="0">
              <a:pos x="connsiteX10" y="connsiteY10"/>
            </a:cxn>
            <a:cxn ang="0">
              <a:pos x="connsiteX11" y="connsiteY11"/>
            </a:cxn>
            <a:cxn ang="0">
              <a:pos x="connsiteX12" y="connsiteY12"/>
            </a:cxn>
            <a:cxn ang="0">
              <a:pos x="connsiteX13" y="connsiteY13"/>
            </a:cxn>
          </a:cxnLst>
          <a:rect l="l" t="t" r="r" b="b"/>
          <a:pathLst>
            <a:path w="271462" h="600075">
              <a:moveTo>
                <a:pt x="0" y="561975"/>
              </a:moveTo>
              <a:lnTo>
                <a:pt x="166687" y="600075"/>
              </a:lnTo>
              <a:lnTo>
                <a:pt x="219075" y="276225"/>
              </a:lnTo>
              <a:lnTo>
                <a:pt x="271462" y="276225"/>
              </a:lnTo>
              <a:lnTo>
                <a:pt x="247650" y="219075"/>
              </a:lnTo>
              <a:lnTo>
                <a:pt x="271462" y="47625"/>
              </a:lnTo>
              <a:lnTo>
                <a:pt x="223837" y="28575"/>
              </a:lnTo>
              <a:lnTo>
                <a:pt x="157162" y="0"/>
              </a:lnTo>
              <a:lnTo>
                <a:pt x="109537" y="19050"/>
              </a:lnTo>
              <a:lnTo>
                <a:pt x="33337" y="0"/>
              </a:lnTo>
              <a:lnTo>
                <a:pt x="23812" y="119062"/>
              </a:lnTo>
              <a:lnTo>
                <a:pt x="104775" y="209550"/>
              </a:lnTo>
              <a:lnTo>
                <a:pt x="80962" y="328612"/>
              </a:lnTo>
              <a:lnTo>
                <a:pt x="0" y="561975"/>
              </a:lnTo>
              <a:close/>
            </a:path>
          </a:pathLst>
        </a:custGeom>
        <a:solidFill>
          <a:schemeClr val="accent1">
            <a:alpha val="30000"/>
          </a:schemeClr>
        </a:solidFill>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NZ" sz="1100"/>
        </a:p>
      </xdr:txBody>
    </xdr:sp>
    <xdr:clientData/>
  </xdr:twoCellAnchor>
  <xdr:twoCellAnchor>
    <xdr:from>
      <xdr:col>2</xdr:col>
      <xdr:colOff>323850</xdr:colOff>
      <xdr:row>44</xdr:row>
      <xdr:rowOff>1066800</xdr:rowOff>
    </xdr:from>
    <xdr:to>
      <xdr:col>2</xdr:col>
      <xdr:colOff>609600</xdr:colOff>
      <xdr:row>44</xdr:row>
      <xdr:rowOff>1485900</xdr:rowOff>
    </xdr:to>
    <xdr:sp macro="" textlink="">
      <xdr:nvSpPr>
        <xdr:cNvPr id="50" name="Freeform: Shape 49">
          <a:extLst>
            <a:ext uri="{FF2B5EF4-FFF2-40B4-BE49-F238E27FC236}">
              <a16:creationId xmlns:a16="http://schemas.microsoft.com/office/drawing/2014/main" id="{9A1377A4-85AD-24BF-C6C7-0521783321AF}"/>
            </a:ext>
          </a:extLst>
        </xdr:cNvPr>
        <xdr:cNvSpPr/>
      </xdr:nvSpPr>
      <xdr:spPr>
        <a:xfrm>
          <a:off x="4752975" y="63693675"/>
          <a:ext cx="285750" cy="419100"/>
        </a:xfrm>
        <a:custGeom>
          <a:avLst/>
          <a:gdLst>
            <a:gd name="connsiteX0" fmla="*/ 57150 w 285750"/>
            <a:gd name="connsiteY0" fmla="*/ 419100 h 419100"/>
            <a:gd name="connsiteX1" fmla="*/ 285750 w 285750"/>
            <a:gd name="connsiteY1" fmla="*/ 400050 h 419100"/>
            <a:gd name="connsiteX2" fmla="*/ 219075 w 285750"/>
            <a:gd name="connsiteY2" fmla="*/ 0 h 419100"/>
            <a:gd name="connsiteX3" fmla="*/ 0 w 285750"/>
            <a:gd name="connsiteY3" fmla="*/ 57150 h 419100"/>
            <a:gd name="connsiteX4" fmla="*/ 57150 w 285750"/>
            <a:gd name="connsiteY4" fmla="*/ 419100 h 419100"/>
          </a:gdLst>
          <a:ahLst/>
          <a:cxnLst>
            <a:cxn ang="0">
              <a:pos x="connsiteX0" y="connsiteY0"/>
            </a:cxn>
            <a:cxn ang="0">
              <a:pos x="connsiteX1" y="connsiteY1"/>
            </a:cxn>
            <a:cxn ang="0">
              <a:pos x="connsiteX2" y="connsiteY2"/>
            </a:cxn>
            <a:cxn ang="0">
              <a:pos x="connsiteX3" y="connsiteY3"/>
            </a:cxn>
            <a:cxn ang="0">
              <a:pos x="connsiteX4" y="connsiteY4"/>
            </a:cxn>
          </a:cxnLst>
          <a:rect l="l" t="t" r="r" b="b"/>
          <a:pathLst>
            <a:path w="285750" h="419100">
              <a:moveTo>
                <a:pt x="57150" y="419100"/>
              </a:moveTo>
              <a:lnTo>
                <a:pt x="285750" y="400050"/>
              </a:lnTo>
              <a:lnTo>
                <a:pt x="219075" y="0"/>
              </a:lnTo>
              <a:lnTo>
                <a:pt x="0" y="57150"/>
              </a:lnTo>
              <a:lnTo>
                <a:pt x="57150" y="419100"/>
              </a:lnTo>
              <a:close/>
            </a:path>
          </a:pathLst>
        </a:custGeom>
        <a:solidFill>
          <a:schemeClr val="accent1">
            <a:alpha val="30000"/>
          </a:schemeClr>
        </a:solidFill>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NZ" sz="1100"/>
        </a:p>
      </xdr:txBody>
    </xdr:sp>
    <xdr:clientData/>
  </xdr:twoCellAnchor>
  <xdr:twoCellAnchor>
    <xdr:from>
      <xdr:col>2</xdr:col>
      <xdr:colOff>1219200</xdr:colOff>
      <xdr:row>49</xdr:row>
      <xdr:rowOff>547688</xdr:rowOff>
    </xdr:from>
    <xdr:to>
      <xdr:col>2</xdr:col>
      <xdr:colOff>2876550</xdr:colOff>
      <xdr:row>49</xdr:row>
      <xdr:rowOff>2381250</xdr:rowOff>
    </xdr:to>
    <xdr:sp macro="" textlink="">
      <xdr:nvSpPr>
        <xdr:cNvPr id="51" name="Freeform: Shape 50">
          <a:extLst>
            <a:ext uri="{FF2B5EF4-FFF2-40B4-BE49-F238E27FC236}">
              <a16:creationId xmlns:a16="http://schemas.microsoft.com/office/drawing/2014/main" id="{4A1D04E0-C67D-FB63-6AC1-978D1B215191}"/>
            </a:ext>
          </a:extLst>
        </xdr:cNvPr>
        <xdr:cNvSpPr/>
      </xdr:nvSpPr>
      <xdr:spPr>
        <a:xfrm>
          <a:off x="5648325" y="71146988"/>
          <a:ext cx="1657350" cy="1833562"/>
        </a:xfrm>
        <a:custGeom>
          <a:avLst/>
          <a:gdLst>
            <a:gd name="connsiteX0" fmla="*/ 0 w 1657350"/>
            <a:gd name="connsiteY0" fmla="*/ 876300 h 1833562"/>
            <a:gd name="connsiteX1" fmla="*/ 147638 w 1657350"/>
            <a:gd name="connsiteY1" fmla="*/ 852487 h 1833562"/>
            <a:gd name="connsiteX2" fmla="*/ 133350 w 1657350"/>
            <a:gd name="connsiteY2" fmla="*/ 766762 h 1833562"/>
            <a:gd name="connsiteX3" fmla="*/ 152400 w 1657350"/>
            <a:gd name="connsiteY3" fmla="*/ 757237 h 1833562"/>
            <a:gd name="connsiteX4" fmla="*/ 238125 w 1657350"/>
            <a:gd name="connsiteY4" fmla="*/ 800100 h 1833562"/>
            <a:gd name="connsiteX5" fmla="*/ 319088 w 1657350"/>
            <a:gd name="connsiteY5" fmla="*/ 776287 h 1833562"/>
            <a:gd name="connsiteX6" fmla="*/ 385763 w 1657350"/>
            <a:gd name="connsiteY6" fmla="*/ 785812 h 1833562"/>
            <a:gd name="connsiteX7" fmla="*/ 428625 w 1657350"/>
            <a:gd name="connsiteY7" fmla="*/ 842962 h 1833562"/>
            <a:gd name="connsiteX8" fmla="*/ 866775 w 1657350"/>
            <a:gd name="connsiteY8" fmla="*/ 0 h 1833562"/>
            <a:gd name="connsiteX9" fmla="*/ 1657350 w 1657350"/>
            <a:gd name="connsiteY9" fmla="*/ 514350 h 1833562"/>
            <a:gd name="connsiteX10" fmla="*/ 971550 w 1657350"/>
            <a:gd name="connsiteY10" fmla="*/ 1833562 h 1833562"/>
            <a:gd name="connsiteX11" fmla="*/ 109538 w 1657350"/>
            <a:gd name="connsiteY11" fmla="*/ 1395412 h 1833562"/>
            <a:gd name="connsiteX12" fmla="*/ 66675 w 1657350"/>
            <a:gd name="connsiteY12" fmla="*/ 1176337 h 1833562"/>
            <a:gd name="connsiteX13" fmla="*/ 0 w 1657350"/>
            <a:gd name="connsiteY13" fmla="*/ 876300 h 1833562"/>
          </a:gdLst>
          <a:ahLst/>
          <a:cxnLst>
            <a:cxn ang="0">
              <a:pos x="connsiteX0" y="connsiteY0"/>
            </a:cxn>
            <a:cxn ang="0">
              <a:pos x="connsiteX1" y="connsiteY1"/>
            </a:cxn>
            <a:cxn ang="0">
              <a:pos x="connsiteX2" y="connsiteY2"/>
            </a:cxn>
            <a:cxn ang="0">
              <a:pos x="connsiteX3" y="connsiteY3"/>
            </a:cxn>
            <a:cxn ang="0">
              <a:pos x="connsiteX4" y="connsiteY4"/>
            </a:cxn>
            <a:cxn ang="0">
              <a:pos x="connsiteX5" y="connsiteY5"/>
            </a:cxn>
            <a:cxn ang="0">
              <a:pos x="connsiteX6" y="connsiteY6"/>
            </a:cxn>
            <a:cxn ang="0">
              <a:pos x="connsiteX7" y="connsiteY7"/>
            </a:cxn>
            <a:cxn ang="0">
              <a:pos x="connsiteX8" y="connsiteY8"/>
            </a:cxn>
            <a:cxn ang="0">
              <a:pos x="connsiteX9" y="connsiteY9"/>
            </a:cxn>
            <a:cxn ang="0">
              <a:pos x="connsiteX10" y="connsiteY10"/>
            </a:cxn>
            <a:cxn ang="0">
              <a:pos x="connsiteX11" y="connsiteY11"/>
            </a:cxn>
            <a:cxn ang="0">
              <a:pos x="connsiteX12" y="connsiteY12"/>
            </a:cxn>
            <a:cxn ang="0">
              <a:pos x="connsiteX13" y="connsiteY13"/>
            </a:cxn>
          </a:cxnLst>
          <a:rect l="l" t="t" r="r" b="b"/>
          <a:pathLst>
            <a:path w="1657350" h="1833562">
              <a:moveTo>
                <a:pt x="0" y="876300"/>
              </a:moveTo>
              <a:lnTo>
                <a:pt x="147638" y="852487"/>
              </a:lnTo>
              <a:lnTo>
                <a:pt x="133350" y="766762"/>
              </a:lnTo>
              <a:lnTo>
                <a:pt x="152400" y="757237"/>
              </a:lnTo>
              <a:lnTo>
                <a:pt x="238125" y="800100"/>
              </a:lnTo>
              <a:lnTo>
                <a:pt x="319088" y="776287"/>
              </a:lnTo>
              <a:lnTo>
                <a:pt x="385763" y="785812"/>
              </a:lnTo>
              <a:lnTo>
                <a:pt x="428625" y="842962"/>
              </a:lnTo>
              <a:lnTo>
                <a:pt x="866775" y="0"/>
              </a:lnTo>
              <a:lnTo>
                <a:pt x="1657350" y="514350"/>
              </a:lnTo>
              <a:lnTo>
                <a:pt x="971550" y="1833562"/>
              </a:lnTo>
              <a:lnTo>
                <a:pt x="109538" y="1395412"/>
              </a:lnTo>
              <a:lnTo>
                <a:pt x="66675" y="1176337"/>
              </a:lnTo>
              <a:lnTo>
                <a:pt x="0" y="876300"/>
              </a:lnTo>
              <a:close/>
            </a:path>
          </a:pathLst>
        </a:custGeom>
        <a:solidFill>
          <a:schemeClr val="accent1">
            <a:alpha val="30000"/>
          </a:schemeClr>
        </a:solidFill>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NZ" sz="1100"/>
        </a:p>
      </xdr:txBody>
    </xdr:sp>
    <xdr:clientData/>
  </xdr:twoCellAnchor>
  <xdr:twoCellAnchor>
    <xdr:from>
      <xdr:col>2</xdr:col>
      <xdr:colOff>104775</xdr:colOff>
      <xdr:row>51</xdr:row>
      <xdr:rowOff>581025</xdr:rowOff>
    </xdr:from>
    <xdr:to>
      <xdr:col>2</xdr:col>
      <xdr:colOff>285750</xdr:colOff>
      <xdr:row>51</xdr:row>
      <xdr:rowOff>781050</xdr:rowOff>
    </xdr:to>
    <xdr:sp macro="" textlink="">
      <xdr:nvSpPr>
        <xdr:cNvPr id="52" name="Freeform: Shape 51">
          <a:extLst>
            <a:ext uri="{FF2B5EF4-FFF2-40B4-BE49-F238E27FC236}">
              <a16:creationId xmlns:a16="http://schemas.microsoft.com/office/drawing/2014/main" id="{7AA00497-8C48-4EA4-87F8-9A229198252A}"/>
            </a:ext>
          </a:extLst>
        </xdr:cNvPr>
        <xdr:cNvSpPr/>
      </xdr:nvSpPr>
      <xdr:spPr>
        <a:xfrm>
          <a:off x="4533900" y="36099750"/>
          <a:ext cx="180975" cy="200025"/>
        </a:xfrm>
        <a:custGeom>
          <a:avLst/>
          <a:gdLst>
            <a:gd name="connsiteX0" fmla="*/ 0 w 180975"/>
            <a:gd name="connsiteY0" fmla="*/ 19050 h 200025"/>
            <a:gd name="connsiteX1" fmla="*/ 38100 w 180975"/>
            <a:gd name="connsiteY1" fmla="*/ 200025 h 200025"/>
            <a:gd name="connsiteX2" fmla="*/ 180975 w 180975"/>
            <a:gd name="connsiteY2" fmla="*/ 180975 h 200025"/>
            <a:gd name="connsiteX3" fmla="*/ 142875 w 180975"/>
            <a:gd name="connsiteY3" fmla="*/ 0 h 200025"/>
            <a:gd name="connsiteX4" fmla="*/ 0 w 180975"/>
            <a:gd name="connsiteY4" fmla="*/ 19050 h 200025"/>
          </a:gdLst>
          <a:ahLst/>
          <a:cxnLst>
            <a:cxn ang="0">
              <a:pos x="connsiteX0" y="connsiteY0"/>
            </a:cxn>
            <a:cxn ang="0">
              <a:pos x="connsiteX1" y="connsiteY1"/>
            </a:cxn>
            <a:cxn ang="0">
              <a:pos x="connsiteX2" y="connsiteY2"/>
            </a:cxn>
            <a:cxn ang="0">
              <a:pos x="connsiteX3" y="connsiteY3"/>
            </a:cxn>
            <a:cxn ang="0">
              <a:pos x="connsiteX4" y="connsiteY4"/>
            </a:cxn>
          </a:cxnLst>
          <a:rect l="l" t="t" r="r" b="b"/>
          <a:pathLst>
            <a:path w="180975" h="200025">
              <a:moveTo>
                <a:pt x="0" y="19050"/>
              </a:moveTo>
              <a:lnTo>
                <a:pt x="38100" y="200025"/>
              </a:lnTo>
              <a:lnTo>
                <a:pt x="180975" y="180975"/>
              </a:lnTo>
              <a:lnTo>
                <a:pt x="142875" y="0"/>
              </a:lnTo>
              <a:lnTo>
                <a:pt x="0" y="19050"/>
              </a:lnTo>
              <a:close/>
            </a:path>
          </a:pathLst>
        </a:custGeom>
        <a:solidFill>
          <a:schemeClr val="accent1">
            <a:alpha val="30000"/>
          </a:schemeClr>
        </a:solidFill>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NZ" sz="1100"/>
        </a:p>
      </xdr:txBody>
    </xdr:sp>
    <xdr:clientData/>
  </xdr:twoCellAnchor>
  <xdr:twoCellAnchor>
    <xdr:from>
      <xdr:col>2</xdr:col>
      <xdr:colOff>542925</xdr:colOff>
      <xdr:row>51</xdr:row>
      <xdr:rowOff>457200</xdr:rowOff>
    </xdr:from>
    <xdr:to>
      <xdr:col>2</xdr:col>
      <xdr:colOff>1924050</xdr:colOff>
      <xdr:row>51</xdr:row>
      <xdr:rowOff>1619250</xdr:rowOff>
    </xdr:to>
    <xdr:sp macro="" textlink="">
      <xdr:nvSpPr>
        <xdr:cNvPr id="53" name="Freeform: Shape 52">
          <a:extLst>
            <a:ext uri="{FF2B5EF4-FFF2-40B4-BE49-F238E27FC236}">
              <a16:creationId xmlns:a16="http://schemas.microsoft.com/office/drawing/2014/main" id="{AC662938-325C-4CAD-9E44-2119D99476AF}"/>
            </a:ext>
          </a:extLst>
        </xdr:cNvPr>
        <xdr:cNvSpPr/>
      </xdr:nvSpPr>
      <xdr:spPr>
        <a:xfrm>
          <a:off x="4972050" y="35975925"/>
          <a:ext cx="1381125" cy="1162050"/>
        </a:xfrm>
        <a:custGeom>
          <a:avLst/>
          <a:gdLst>
            <a:gd name="connsiteX0" fmla="*/ 0 w 1381125"/>
            <a:gd name="connsiteY0" fmla="*/ 66675 h 1162050"/>
            <a:gd name="connsiteX1" fmla="*/ 219075 w 1381125"/>
            <a:gd name="connsiteY1" fmla="*/ 1162050 h 1162050"/>
            <a:gd name="connsiteX2" fmla="*/ 1038225 w 1381125"/>
            <a:gd name="connsiteY2" fmla="*/ 971550 h 1162050"/>
            <a:gd name="connsiteX3" fmla="*/ 1381125 w 1381125"/>
            <a:gd name="connsiteY3" fmla="*/ 361950 h 1162050"/>
            <a:gd name="connsiteX4" fmla="*/ 895350 w 1381125"/>
            <a:gd name="connsiteY4" fmla="*/ 161925 h 1162050"/>
            <a:gd name="connsiteX5" fmla="*/ 485775 w 1381125"/>
            <a:gd name="connsiteY5" fmla="*/ 0 h 1162050"/>
            <a:gd name="connsiteX6" fmla="*/ 0 w 1381125"/>
            <a:gd name="connsiteY6" fmla="*/ 66675 h 1162050"/>
          </a:gdLst>
          <a:ahLst/>
          <a:cxnLst>
            <a:cxn ang="0">
              <a:pos x="connsiteX0" y="connsiteY0"/>
            </a:cxn>
            <a:cxn ang="0">
              <a:pos x="connsiteX1" y="connsiteY1"/>
            </a:cxn>
            <a:cxn ang="0">
              <a:pos x="connsiteX2" y="connsiteY2"/>
            </a:cxn>
            <a:cxn ang="0">
              <a:pos x="connsiteX3" y="connsiteY3"/>
            </a:cxn>
            <a:cxn ang="0">
              <a:pos x="connsiteX4" y="connsiteY4"/>
            </a:cxn>
            <a:cxn ang="0">
              <a:pos x="connsiteX5" y="connsiteY5"/>
            </a:cxn>
            <a:cxn ang="0">
              <a:pos x="connsiteX6" y="connsiteY6"/>
            </a:cxn>
          </a:cxnLst>
          <a:rect l="l" t="t" r="r" b="b"/>
          <a:pathLst>
            <a:path w="1381125" h="1162050">
              <a:moveTo>
                <a:pt x="0" y="66675"/>
              </a:moveTo>
              <a:lnTo>
                <a:pt x="219075" y="1162050"/>
              </a:lnTo>
              <a:lnTo>
                <a:pt x="1038225" y="971550"/>
              </a:lnTo>
              <a:lnTo>
                <a:pt x="1381125" y="361950"/>
              </a:lnTo>
              <a:lnTo>
                <a:pt x="895350" y="161925"/>
              </a:lnTo>
              <a:lnTo>
                <a:pt x="485775" y="0"/>
              </a:lnTo>
              <a:lnTo>
                <a:pt x="0" y="66675"/>
              </a:lnTo>
              <a:close/>
            </a:path>
          </a:pathLst>
        </a:custGeom>
        <a:solidFill>
          <a:schemeClr val="accent1">
            <a:alpha val="30000"/>
          </a:schemeClr>
        </a:solidFill>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NZ" sz="1100"/>
        </a:p>
      </xdr:txBody>
    </xdr:sp>
    <xdr:clientData/>
  </xdr:twoCellAnchor>
  <xdr:twoCellAnchor>
    <xdr:from>
      <xdr:col>2</xdr:col>
      <xdr:colOff>1495425</xdr:colOff>
      <xdr:row>51</xdr:row>
      <xdr:rowOff>1409700</xdr:rowOff>
    </xdr:from>
    <xdr:to>
      <xdr:col>2</xdr:col>
      <xdr:colOff>1619250</xdr:colOff>
      <xdr:row>51</xdr:row>
      <xdr:rowOff>1543050</xdr:rowOff>
    </xdr:to>
    <xdr:sp macro="" textlink="">
      <xdr:nvSpPr>
        <xdr:cNvPr id="54" name="Freeform: Shape 53">
          <a:extLst>
            <a:ext uri="{FF2B5EF4-FFF2-40B4-BE49-F238E27FC236}">
              <a16:creationId xmlns:a16="http://schemas.microsoft.com/office/drawing/2014/main" id="{399528C0-0C37-437B-B483-35CBCAB6C090}"/>
            </a:ext>
          </a:extLst>
        </xdr:cNvPr>
        <xdr:cNvSpPr/>
      </xdr:nvSpPr>
      <xdr:spPr>
        <a:xfrm>
          <a:off x="5924550" y="36928425"/>
          <a:ext cx="123825" cy="133350"/>
        </a:xfrm>
        <a:custGeom>
          <a:avLst/>
          <a:gdLst>
            <a:gd name="connsiteX0" fmla="*/ 123825 w 123825"/>
            <a:gd name="connsiteY0" fmla="*/ 133350 h 133350"/>
            <a:gd name="connsiteX1" fmla="*/ 95250 w 123825"/>
            <a:gd name="connsiteY1" fmla="*/ 0 h 133350"/>
            <a:gd name="connsiteX2" fmla="*/ 0 w 123825"/>
            <a:gd name="connsiteY2" fmla="*/ 38100 h 133350"/>
            <a:gd name="connsiteX3" fmla="*/ 38100 w 123825"/>
            <a:gd name="connsiteY3" fmla="*/ 133350 h 133350"/>
            <a:gd name="connsiteX4" fmla="*/ 123825 w 123825"/>
            <a:gd name="connsiteY4" fmla="*/ 133350 h 133350"/>
          </a:gdLst>
          <a:ahLst/>
          <a:cxnLst>
            <a:cxn ang="0">
              <a:pos x="connsiteX0" y="connsiteY0"/>
            </a:cxn>
            <a:cxn ang="0">
              <a:pos x="connsiteX1" y="connsiteY1"/>
            </a:cxn>
            <a:cxn ang="0">
              <a:pos x="connsiteX2" y="connsiteY2"/>
            </a:cxn>
            <a:cxn ang="0">
              <a:pos x="connsiteX3" y="connsiteY3"/>
            </a:cxn>
            <a:cxn ang="0">
              <a:pos x="connsiteX4" y="connsiteY4"/>
            </a:cxn>
          </a:cxnLst>
          <a:rect l="l" t="t" r="r" b="b"/>
          <a:pathLst>
            <a:path w="123825" h="133350">
              <a:moveTo>
                <a:pt x="123825" y="133350"/>
              </a:moveTo>
              <a:lnTo>
                <a:pt x="95250" y="0"/>
              </a:lnTo>
              <a:lnTo>
                <a:pt x="0" y="38100"/>
              </a:lnTo>
              <a:lnTo>
                <a:pt x="38100" y="133350"/>
              </a:lnTo>
              <a:lnTo>
                <a:pt x="123825" y="133350"/>
              </a:lnTo>
              <a:close/>
            </a:path>
          </a:pathLst>
        </a:custGeom>
        <a:solidFill>
          <a:schemeClr val="accent1">
            <a:alpha val="30000"/>
          </a:schemeClr>
        </a:solidFill>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NZ" sz="1100"/>
        </a:p>
      </xdr:txBody>
    </xdr:sp>
    <xdr:clientData/>
  </xdr:twoCellAnchor>
  <xdr:twoCellAnchor>
    <xdr:from>
      <xdr:col>2</xdr:col>
      <xdr:colOff>1647825</xdr:colOff>
      <xdr:row>51</xdr:row>
      <xdr:rowOff>1533525</xdr:rowOff>
    </xdr:from>
    <xdr:to>
      <xdr:col>2</xdr:col>
      <xdr:colOff>2428875</xdr:colOff>
      <xdr:row>51</xdr:row>
      <xdr:rowOff>3162300</xdr:rowOff>
    </xdr:to>
    <xdr:sp macro="" textlink="">
      <xdr:nvSpPr>
        <xdr:cNvPr id="56" name="Freeform: Shape 55">
          <a:extLst>
            <a:ext uri="{FF2B5EF4-FFF2-40B4-BE49-F238E27FC236}">
              <a16:creationId xmlns:a16="http://schemas.microsoft.com/office/drawing/2014/main" id="{FFCC2679-DF46-465C-851B-8445E38C2019}"/>
            </a:ext>
          </a:extLst>
        </xdr:cNvPr>
        <xdr:cNvSpPr/>
      </xdr:nvSpPr>
      <xdr:spPr>
        <a:xfrm>
          <a:off x="6076950" y="37052250"/>
          <a:ext cx="781050" cy="1628775"/>
        </a:xfrm>
        <a:custGeom>
          <a:avLst/>
          <a:gdLst>
            <a:gd name="connsiteX0" fmla="*/ 257175 w 781050"/>
            <a:gd name="connsiteY0" fmla="*/ 1628775 h 1628775"/>
            <a:gd name="connsiteX1" fmla="*/ 781050 w 781050"/>
            <a:gd name="connsiteY1" fmla="*/ 714375 h 1628775"/>
            <a:gd name="connsiteX2" fmla="*/ 533400 w 781050"/>
            <a:gd name="connsiteY2" fmla="*/ 438150 h 1628775"/>
            <a:gd name="connsiteX3" fmla="*/ 409575 w 781050"/>
            <a:gd name="connsiteY3" fmla="*/ 447675 h 1628775"/>
            <a:gd name="connsiteX4" fmla="*/ 352425 w 781050"/>
            <a:gd name="connsiteY4" fmla="*/ 152400 h 1628775"/>
            <a:gd name="connsiteX5" fmla="*/ 266700 w 781050"/>
            <a:gd name="connsiteY5" fmla="*/ 142875 h 1628775"/>
            <a:gd name="connsiteX6" fmla="*/ 238125 w 781050"/>
            <a:gd name="connsiteY6" fmla="*/ 76200 h 1628775"/>
            <a:gd name="connsiteX7" fmla="*/ 95250 w 781050"/>
            <a:gd name="connsiteY7" fmla="*/ 0 h 1628775"/>
            <a:gd name="connsiteX8" fmla="*/ 0 w 781050"/>
            <a:gd name="connsiteY8" fmla="*/ 28575 h 1628775"/>
            <a:gd name="connsiteX9" fmla="*/ 257175 w 781050"/>
            <a:gd name="connsiteY9" fmla="*/ 1628775 h 1628775"/>
          </a:gdLst>
          <a:ahLst/>
          <a:cxnLst>
            <a:cxn ang="0">
              <a:pos x="connsiteX0" y="connsiteY0"/>
            </a:cxn>
            <a:cxn ang="0">
              <a:pos x="connsiteX1" y="connsiteY1"/>
            </a:cxn>
            <a:cxn ang="0">
              <a:pos x="connsiteX2" y="connsiteY2"/>
            </a:cxn>
            <a:cxn ang="0">
              <a:pos x="connsiteX3" y="connsiteY3"/>
            </a:cxn>
            <a:cxn ang="0">
              <a:pos x="connsiteX4" y="connsiteY4"/>
            </a:cxn>
            <a:cxn ang="0">
              <a:pos x="connsiteX5" y="connsiteY5"/>
            </a:cxn>
            <a:cxn ang="0">
              <a:pos x="connsiteX6" y="connsiteY6"/>
            </a:cxn>
            <a:cxn ang="0">
              <a:pos x="connsiteX7" y="connsiteY7"/>
            </a:cxn>
            <a:cxn ang="0">
              <a:pos x="connsiteX8" y="connsiteY8"/>
            </a:cxn>
            <a:cxn ang="0">
              <a:pos x="connsiteX9" y="connsiteY9"/>
            </a:cxn>
          </a:cxnLst>
          <a:rect l="l" t="t" r="r" b="b"/>
          <a:pathLst>
            <a:path w="781050" h="1628775">
              <a:moveTo>
                <a:pt x="257175" y="1628775"/>
              </a:moveTo>
              <a:lnTo>
                <a:pt x="781050" y="714375"/>
              </a:lnTo>
              <a:lnTo>
                <a:pt x="533400" y="438150"/>
              </a:lnTo>
              <a:lnTo>
                <a:pt x="409575" y="447675"/>
              </a:lnTo>
              <a:lnTo>
                <a:pt x="352425" y="152400"/>
              </a:lnTo>
              <a:lnTo>
                <a:pt x="266700" y="142875"/>
              </a:lnTo>
              <a:lnTo>
                <a:pt x="238125" y="76200"/>
              </a:lnTo>
              <a:lnTo>
                <a:pt x="95250" y="0"/>
              </a:lnTo>
              <a:lnTo>
                <a:pt x="0" y="28575"/>
              </a:lnTo>
              <a:lnTo>
                <a:pt x="257175" y="1628775"/>
              </a:lnTo>
              <a:close/>
            </a:path>
          </a:pathLst>
        </a:custGeom>
        <a:solidFill>
          <a:schemeClr val="accent6">
            <a:alpha val="30000"/>
          </a:schemeClr>
        </a:solidFill>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NZ" sz="1100"/>
        </a:p>
      </xdr:txBody>
    </xdr:sp>
    <xdr:clientData/>
  </xdr:twoCellAnchor>
  <xdr:twoCellAnchor>
    <xdr:from>
      <xdr:col>2</xdr:col>
      <xdr:colOff>104775</xdr:colOff>
      <xdr:row>53</xdr:row>
      <xdr:rowOff>581025</xdr:rowOff>
    </xdr:from>
    <xdr:to>
      <xdr:col>2</xdr:col>
      <xdr:colOff>285750</xdr:colOff>
      <xdr:row>53</xdr:row>
      <xdr:rowOff>781050</xdr:rowOff>
    </xdr:to>
    <xdr:sp macro="" textlink="">
      <xdr:nvSpPr>
        <xdr:cNvPr id="57" name="Freeform: Shape 56">
          <a:extLst>
            <a:ext uri="{FF2B5EF4-FFF2-40B4-BE49-F238E27FC236}">
              <a16:creationId xmlns:a16="http://schemas.microsoft.com/office/drawing/2014/main" id="{A0BDAEAE-2AC6-4F67-9B90-C255DAC1A85D}"/>
            </a:ext>
          </a:extLst>
        </xdr:cNvPr>
        <xdr:cNvSpPr/>
      </xdr:nvSpPr>
      <xdr:spPr>
        <a:xfrm>
          <a:off x="4533900" y="75266550"/>
          <a:ext cx="180975" cy="200025"/>
        </a:xfrm>
        <a:custGeom>
          <a:avLst/>
          <a:gdLst>
            <a:gd name="connsiteX0" fmla="*/ 0 w 180975"/>
            <a:gd name="connsiteY0" fmla="*/ 19050 h 200025"/>
            <a:gd name="connsiteX1" fmla="*/ 38100 w 180975"/>
            <a:gd name="connsiteY1" fmla="*/ 200025 h 200025"/>
            <a:gd name="connsiteX2" fmla="*/ 180975 w 180975"/>
            <a:gd name="connsiteY2" fmla="*/ 180975 h 200025"/>
            <a:gd name="connsiteX3" fmla="*/ 142875 w 180975"/>
            <a:gd name="connsiteY3" fmla="*/ 0 h 200025"/>
            <a:gd name="connsiteX4" fmla="*/ 0 w 180975"/>
            <a:gd name="connsiteY4" fmla="*/ 19050 h 200025"/>
          </a:gdLst>
          <a:ahLst/>
          <a:cxnLst>
            <a:cxn ang="0">
              <a:pos x="connsiteX0" y="connsiteY0"/>
            </a:cxn>
            <a:cxn ang="0">
              <a:pos x="connsiteX1" y="connsiteY1"/>
            </a:cxn>
            <a:cxn ang="0">
              <a:pos x="connsiteX2" y="connsiteY2"/>
            </a:cxn>
            <a:cxn ang="0">
              <a:pos x="connsiteX3" y="connsiteY3"/>
            </a:cxn>
            <a:cxn ang="0">
              <a:pos x="connsiteX4" y="connsiteY4"/>
            </a:cxn>
          </a:cxnLst>
          <a:rect l="l" t="t" r="r" b="b"/>
          <a:pathLst>
            <a:path w="180975" h="200025">
              <a:moveTo>
                <a:pt x="0" y="19050"/>
              </a:moveTo>
              <a:lnTo>
                <a:pt x="38100" y="200025"/>
              </a:lnTo>
              <a:lnTo>
                <a:pt x="180975" y="180975"/>
              </a:lnTo>
              <a:lnTo>
                <a:pt x="142875" y="0"/>
              </a:lnTo>
              <a:lnTo>
                <a:pt x="0" y="19050"/>
              </a:lnTo>
              <a:close/>
            </a:path>
          </a:pathLst>
        </a:custGeom>
        <a:solidFill>
          <a:schemeClr val="accent1">
            <a:alpha val="30000"/>
          </a:schemeClr>
        </a:solidFill>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NZ" sz="1100"/>
        </a:p>
      </xdr:txBody>
    </xdr:sp>
    <xdr:clientData/>
  </xdr:twoCellAnchor>
  <xdr:twoCellAnchor>
    <xdr:from>
      <xdr:col>2</xdr:col>
      <xdr:colOff>542925</xdr:colOff>
      <xdr:row>53</xdr:row>
      <xdr:rowOff>457200</xdr:rowOff>
    </xdr:from>
    <xdr:to>
      <xdr:col>2</xdr:col>
      <xdr:colOff>1924050</xdr:colOff>
      <xdr:row>53</xdr:row>
      <xdr:rowOff>1619250</xdr:rowOff>
    </xdr:to>
    <xdr:sp macro="" textlink="">
      <xdr:nvSpPr>
        <xdr:cNvPr id="58" name="Freeform: Shape 57">
          <a:extLst>
            <a:ext uri="{FF2B5EF4-FFF2-40B4-BE49-F238E27FC236}">
              <a16:creationId xmlns:a16="http://schemas.microsoft.com/office/drawing/2014/main" id="{7BCE471E-C9A5-43ED-A744-F90DFC724D5C}"/>
            </a:ext>
          </a:extLst>
        </xdr:cNvPr>
        <xdr:cNvSpPr/>
      </xdr:nvSpPr>
      <xdr:spPr>
        <a:xfrm>
          <a:off x="4972050" y="75142725"/>
          <a:ext cx="1381125" cy="1162050"/>
        </a:xfrm>
        <a:custGeom>
          <a:avLst/>
          <a:gdLst>
            <a:gd name="connsiteX0" fmla="*/ 0 w 1381125"/>
            <a:gd name="connsiteY0" fmla="*/ 66675 h 1162050"/>
            <a:gd name="connsiteX1" fmla="*/ 219075 w 1381125"/>
            <a:gd name="connsiteY1" fmla="*/ 1162050 h 1162050"/>
            <a:gd name="connsiteX2" fmla="*/ 1038225 w 1381125"/>
            <a:gd name="connsiteY2" fmla="*/ 971550 h 1162050"/>
            <a:gd name="connsiteX3" fmla="*/ 1381125 w 1381125"/>
            <a:gd name="connsiteY3" fmla="*/ 361950 h 1162050"/>
            <a:gd name="connsiteX4" fmla="*/ 895350 w 1381125"/>
            <a:gd name="connsiteY4" fmla="*/ 161925 h 1162050"/>
            <a:gd name="connsiteX5" fmla="*/ 485775 w 1381125"/>
            <a:gd name="connsiteY5" fmla="*/ 0 h 1162050"/>
            <a:gd name="connsiteX6" fmla="*/ 0 w 1381125"/>
            <a:gd name="connsiteY6" fmla="*/ 66675 h 1162050"/>
          </a:gdLst>
          <a:ahLst/>
          <a:cxnLst>
            <a:cxn ang="0">
              <a:pos x="connsiteX0" y="connsiteY0"/>
            </a:cxn>
            <a:cxn ang="0">
              <a:pos x="connsiteX1" y="connsiteY1"/>
            </a:cxn>
            <a:cxn ang="0">
              <a:pos x="connsiteX2" y="connsiteY2"/>
            </a:cxn>
            <a:cxn ang="0">
              <a:pos x="connsiteX3" y="connsiteY3"/>
            </a:cxn>
            <a:cxn ang="0">
              <a:pos x="connsiteX4" y="connsiteY4"/>
            </a:cxn>
            <a:cxn ang="0">
              <a:pos x="connsiteX5" y="connsiteY5"/>
            </a:cxn>
            <a:cxn ang="0">
              <a:pos x="connsiteX6" y="connsiteY6"/>
            </a:cxn>
          </a:cxnLst>
          <a:rect l="l" t="t" r="r" b="b"/>
          <a:pathLst>
            <a:path w="1381125" h="1162050">
              <a:moveTo>
                <a:pt x="0" y="66675"/>
              </a:moveTo>
              <a:lnTo>
                <a:pt x="219075" y="1162050"/>
              </a:lnTo>
              <a:lnTo>
                <a:pt x="1038225" y="971550"/>
              </a:lnTo>
              <a:lnTo>
                <a:pt x="1381125" y="361950"/>
              </a:lnTo>
              <a:lnTo>
                <a:pt x="895350" y="161925"/>
              </a:lnTo>
              <a:lnTo>
                <a:pt x="485775" y="0"/>
              </a:lnTo>
              <a:lnTo>
                <a:pt x="0" y="66675"/>
              </a:lnTo>
              <a:close/>
            </a:path>
          </a:pathLst>
        </a:custGeom>
        <a:solidFill>
          <a:schemeClr val="accent1">
            <a:alpha val="30000"/>
          </a:schemeClr>
        </a:solidFill>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NZ" sz="1100"/>
        </a:p>
      </xdr:txBody>
    </xdr:sp>
    <xdr:clientData/>
  </xdr:twoCellAnchor>
  <xdr:twoCellAnchor>
    <xdr:from>
      <xdr:col>2</xdr:col>
      <xdr:colOff>1495425</xdr:colOff>
      <xdr:row>53</xdr:row>
      <xdr:rowOff>1409700</xdr:rowOff>
    </xdr:from>
    <xdr:to>
      <xdr:col>2</xdr:col>
      <xdr:colOff>1619250</xdr:colOff>
      <xdr:row>53</xdr:row>
      <xdr:rowOff>1543050</xdr:rowOff>
    </xdr:to>
    <xdr:sp macro="" textlink="">
      <xdr:nvSpPr>
        <xdr:cNvPr id="59" name="Freeform: Shape 58">
          <a:extLst>
            <a:ext uri="{FF2B5EF4-FFF2-40B4-BE49-F238E27FC236}">
              <a16:creationId xmlns:a16="http://schemas.microsoft.com/office/drawing/2014/main" id="{1096547A-D9A4-4A47-B86D-994A8AE0CBE4}"/>
            </a:ext>
          </a:extLst>
        </xdr:cNvPr>
        <xdr:cNvSpPr/>
      </xdr:nvSpPr>
      <xdr:spPr>
        <a:xfrm>
          <a:off x="5924550" y="76095225"/>
          <a:ext cx="123825" cy="133350"/>
        </a:xfrm>
        <a:custGeom>
          <a:avLst/>
          <a:gdLst>
            <a:gd name="connsiteX0" fmla="*/ 123825 w 123825"/>
            <a:gd name="connsiteY0" fmla="*/ 133350 h 133350"/>
            <a:gd name="connsiteX1" fmla="*/ 95250 w 123825"/>
            <a:gd name="connsiteY1" fmla="*/ 0 h 133350"/>
            <a:gd name="connsiteX2" fmla="*/ 0 w 123825"/>
            <a:gd name="connsiteY2" fmla="*/ 38100 h 133350"/>
            <a:gd name="connsiteX3" fmla="*/ 38100 w 123825"/>
            <a:gd name="connsiteY3" fmla="*/ 133350 h 133350"/>
            <a:gd name="connsiteX4" fmla="*/ 123825 w 123825"/>
            <a:gd name="connsiteY4" fmla="*/ 133350 h 133350"/>
          </a:gdLst>
          <a:ahLst/>
          <a:cxnLst>
            <a:cxn ang="0">
              <a:pos x="connsiteX0" y="connsiteY0"/>
            </a:cxn>
            <a:cxn ang="0">
              <a:pos x="connsiteX1" y="connsiteY1"/>
            </a:cxn>
            <a:cxn ang="0">
              <a:pos x="connsiteX2" y="connsiteY2"/>
            </a:cxn>
            <a:cxn ang="0">
              <a:pos x="connsiteX3" y="connsiteY3"/>
            </a:cxn>
            <a:cxn ang="0">
              <a:pos x="connsiteX4" y="connsiteY4"/>
            </a:cxn>
          </a:cxnLst>
          <a:rect l="l" t="t" r="r" b="b"/>
          <a:pathLst>
            <a:path w="123825" h="133350">
              <a:moveTo>
                <a:pt x="123825" y="133350"/>
              </a:moveTo>
              <a:lnTo>
                <a:pt x="95250" y="0"/>
              </a:lnTo>
              <a:lnTo>
                <a:pt x="0" y="38100"/>
              </a:lnTo>
              <a:lnTo>
                <a:pt x="38100" y="133350"/>
              </a:lnTo>
              <a:lnTo>
                <a:pt x="123825" y="133350"/>
              </a:lnTo>
              <a:close/>
            </a:path>
          </a:pathLst>
        </a:custGeom>
        <a:solidFill>
          <a:schemeClr val="accent1">
            <a:alpha val="30000"/>
          </a:schemeClr>
        </a:solidFill>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NZ" sz="1100"/>
        </a:p>
      </xdr:txBody>
    </xdr:sp>
    <xdr:clientData/>
  </xdr:twoCellAnchor>
  <xdr:twoCellAnchor>
    <xdr:from>
      <xdr:col>2</xdr:col>
      <xdr:colOff>1600200</xdr:colOff>
      <xdr:row>53</xdr:row>
      <xdr:rowOff>847725</xdr:rowOff>
    </xdr:from>
    <xdr:to>
      <xdr:col>2</xdr:col>
      <xdr:colOff>2190750</xdr:colOff>
      <xdr:row>53</xdr:row>
      <xdr:rowOff>1609725</xdr:rowOff>
    </xdr:to>
    <xdr:sp macro="" textlink="">
      <xdr:nvSpPr>
        <xdr:cNvPr id="60" name="Freeform: Shape 59">
          <a:extLst>
            <a:ext uri="{FF2B5EF4-FFF2-40B4-BE49-F238E27FC236}">
              <a16:creationId xmlns:a16="http://schemas.microsoft.com/office/drawing/2014/main" id="{E8E4F819-A0C0-45A9-A620-02633F012843}"/>
            </a:ext>
          </a:extLst>
        </xdr:cNvPr>
        <xdr:cNvSpPr/>
      </xdr:nvSpPr>
      <xdr:spPr>
        <a:xfrm>
          <a:off x="6029325" y="75533250"/>
          <a:ext cx="590550" cy="762000"/>
        </a:xfrm>
        <a:custGeom>
          <a:avLst/>
          <a:gdLst>
            <a:gd name="connsiteX0" fmla="*/ 590550 w 590550"/>
            <a:gd name="connsiteY0" fmla="*/ 161925 h 762000"/>
            <a:gd name="connsiteX1" fmla="*/ 257175 w 590550"/>
            <a:gd name="connsiteY1" fmla="*/ 762000 h 762000"/>
            <a:gd name="connsiteX2" fmla="*/ 142875 w 590550"/>
            <a:gd name="connsiteY2" fmla="*/ 657225 h 762000"/>
            <a:gd name="connsiteX3" fmla="*/ 47625 w 590550"/>
            <a:gd name="connsiteY3" fmla="*/ 723900 h 762000"/>
            <a:gd name="connsiteX4" fmla="*/ 0 w 590550"/>
            <a:gd name="connsiteY4" fmla="*/ 590550 h 762000"/>
            <a:gd name="connsiteX5" fmla="*/ 323850 w 590550"/>
            <a:gd name="connsiteY5" fmla="*/ 0 h 762000"/>
            <a:gd name="connsiteX6" fmla="*/ 590550 w 590550"/>
            <a:gd name="connsiteY6" fmla="*/ 161925 h 762000"/>
          </a:gdLst>
          <a:ahLst/>
          <a:cxnLst>
            <a:cxn ang="0">
              <a:pos x="connsiteX0" y="connsiteY0"/>
            </a:cxn>
            <a:cxn ang="0">
              <a:pos x="connsiteX1" y="connsiteY1"/>
            </a:cxn>
            <a:cxn ang="0">
              <a:pos x="connsiteX2" y="connsiteY2"/>
            </a:cxn>
            <a:cxn ang="0">
              <a:pos x="connsiteX3" y="connsiteY3"/>
            </a:cxn>
            <a:cxn ang="0">
              <a:pos x="connsiteX4" y="connsiteY4"/>
            </a:cxn>
            <a:cxn ang="0">
              <a:pos x="connsiteX5" y="connsiteY5"/>
            </a:cxn>
            <a:cxn ang="0">
              <a:pos x="connsiteX6" y="connsiteY6"/>
            </a:cxn>
          </a:cxnLst>
          <a:rect l="l" t="t" r="r" b="b"/>
          <a:pathLst>
            <a:path w="590550" h="762000">
              <a:moveTo>
                <a:pt x="590550" y="161925"/>
              </a:moveTo>
              <a:lnTo>
                <a:pt x="257175" y="762000"/>
              </a:lnTo>
              <a:lnTo>
                <a:pt x="142875" y="657225"/>
              </a:lnTo>
              <a:lnTo>
                <a:pt x="47625" y="723900"/>
              </a:lnTo>
              <a:lnTo>
                <a:pt x="0" y="590550"/>
              </a:lnTo>
              <a:lnTo>
                <a:pt x="323850" y="0"/>
              </a:lnTo>
              <a:lnTo>
                <a:pt x="590550" y="161925"/>
              </a:lnTo>
              <a:close/>
            </a:path>
          </a:pathLst>
        </a:custGeom>
        <a:solidFill>
          <a:schemeClr val="accent6">
            <a:alpha val="30000"/>
          </a:schemeClr>
        </a:solidFill>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NZ" sz="1100"/>
        </a:p>
      </xdr:txBody>
    </xdr:sp>
    <xdr:clientData/>
  </xdr:twoCellAnchor>
  <xdr:twoCellAnchor>
    <xdr:from>
      <xdr:col>2</xdr:col>
      <xdr:colOff>1909763</xdr:colOff>
      <xdr:row>55</xdr:row>
      <xdr:rowOff>1166813</xdr:rowOff>
    </xdr:from>
    <xdr:to>
      <xdr:col>2</xdr:col>
      <xdr:colOff>2881313</xdr:colOff>
      <xdr:row>55</xdr:row>
      <xdr:rowOff>2057400</xdr:rowOff>
    </xdr:to>
    <xdr:sp macro="" textlink="">
      <xdr:nvSpPr>
        <xdr:cNvPr id="62" name="Freeform: Shape 61">
          <a:extLst>
            <a:ext uri="{FF2B5EF4-FFF2-40B4-BE49-F238E27FC236}">
              <a16:creationId xmlns:a16="http://schemas.microsoft.com/office/drawing/2014/main" id="{A24AB306-5B07-4455-BFB6-B2B0644D47D8}"/>
            </a:ext>
          </a:extLst>
        </xdr:cNvPr>
        <xdr:cNvSpPr/>
      </xdr:nvSpPr>
      <xdr:spPr>
        <a:xfrm>
          <a:off x="6338888" y="45515213"/>
          <a:ext cx="971550" cy="890587"/>
        </a:xfrm>
        <a:custGeom>
          <a:avLst/>
          <a:gdLst>
            <a:gd name="connsiteX0" fmla="*/ 561975 w 971550"/>
            <a:gd name="connsiteY0" fmla="*/ 0 h 890587"/>
            <a:gd name="connsiteX1" fmla="*/ 604837 w 971550"/>
            <a:gd name="connsiteY1" fmla="*/ 166687 h 890587"/>
            <a:gd name="connsiteX2" fmla="*/ 504825 w 971550"/>
            <a:gd name="connsiteY2" fmla="*/ 195262 h 890587"/>
            <a:gd name="connsiteX3" fmla="*/ 542925 w 971550"/>
            <a:gd name="connsiteY3" fmla="*/ 390525 h 890587"/>
            <a:gd name="connsiteX4" fmla="*/ 971550 w 971550"/>
            <a:gd name="connsiteY4" fmla="*/ 719137 h 890587"/>
            <a:gd name="connsiteX5" fmla="*/ 119062 w 971550"/>
            <a:gd name="connsiteY5" fmla="*/ 890587 h 890587"/>
            <a:gd name="connsiteX6" fmla="*/ 0 w 971550"/>
            <a:gd name="connsiteY6" fmla="*/ 352425 h 890587"/>
            <a:gd name="connsiteX7" fmla="*/ 42862 w 971550"/>
            <a:gd name="connsiteY7" fmla="*/ 361950 h 890587"/>
            <a:gd name="connsiteX8" fmla="*/ 52387 w 971550"/>
            <a:gd name="connsiteY8" fmla="*/ 471487 h 890587"/>
            <a:gd name="connsiteX9" fmla="*/ 157162 w 971550"/>
            <a:gd name="connsiteY9" fmla="*/ 447675 h 890587"/>
            <a:gd name="connsiteX10" fmla="*/ 200025 w 971550"/>
            <a:gd name="connsiteY10" fmla="*/ 714375 h 890587"/>
            <a:gd name="connsiteX11" fmla="*/ 347662 w 971550"/>
            <a:gd name="connsiteY11" fmla="*/ 671512 h 890587"/>
            <a:gd name="connsiteX12" fmla="*/ 276225 w 971550"/>
            <a:gd name="connsiteY12" fmla="*/ 371475 h 890587"/>
            <a:gd name="connsiteX13" fmla="*/ 361950 w 971550"/>
            <a:gd name="connsiteY13" fmla="*/ 338137 h 890587"/>
            <a:gd name="connsiteX14" fmla="*/ 304800 w 971550"/>
            <a:gd name="connsiteY14" fmla="*/ 42862 h 890587"/>
            <a:gd name="connsiteX15" fmla="*/ 561975 w 971550"/>
            <a:gd name="connsiteY15" fmla="*/ 0 h 890587"/>
          </a:gdLst>
          <a:ahLst/>
          <a:cxnLst>
            <a:cxn ang="0">
              <a:pos x="connsiteX0" y="connsiteY0"/>
            </a:cxn>
            <a:cxn ang="0">
              <a:pos x="connsiteX1" y="connsiteY1"/>
            </a:cxn>
            <a:cxn ang="0">
              <a:pos x="connsiteX2" y="connsiteY2"/>
            </a:cxn>
            <a:cxn ang="0">
              <a:pos x="connsiteX3" y="connsiteY3"/>
            </a:cxn>
            <a:cxn ang="0">
              <a:pos x="connsiteX4" y="connsiteY4"/>
            </a:cxn>
            <a:cxn ang="0">
              <a:pos x="connsiteX5" y="connsiteY5"/>
            </a:cxn>
            <a:cxn ang="0">
              <a:pos x="connsiteX6" y="connsiteY6"/>
            </a:cxn>
            <a:cxn ang="0">
              <a:pos x="connsiteX7" y="connsiteY7"/>
            </a:cxn>
            <a:cxn ang="0">
              <a:pos x="connsiteX8" y="connsiteY8"/>
            </a:cxn>
            <a:cxn ang="0">
              <a:pos x="connsiteX9" y="connsiteY9"/>
            </a:cxn>
            <a:cxn ang="0">
              <a:pos x="connsiteX10" y="connsiteY10"/>
            </a:cxn>
            <a:cxn ang="0">
              <a:pos x="connsiteX11" y="connsiteY11"/>
            </a:cxn>
            <a:cxn ang="0">
              <a:pos x="connsiteX12" y="connsiteY12"/>
            </a:cxn>
            <a:cxn ang="0">
              <a:pos x="connsiteX13" y="connsiteY13"/>
            </a:cxn>
            <a:cxn ang="0">
              <a:pos x="connsiteX14" y="connsiteY14"/>
            </a:cxn>
            <a:cxn ang="0">
              <a:pos x="connsiteX15" y="connsiteY15"/>
            </a:cxn>
          </a:cxnLst>
          <a:rect l="l" t="t" r="r" b="b"/>
          <a:pathLst>
            <a:path w="971550" h="890587">
              <a:moveTo>
                <a:pt x="561975" y="0"/>
              </a:moveTo>
              <a:lnTo>
                <a:pt x="604837" y="166687"/>
              </a:lnTo>
              <a:lnTo>
                <a:pt x="504825" y="195262"/>
              </a:lnTo>
              <a:lnTo>
                <a:pt x="542925" y="390525"/>
              </a:lnTo>
              <a:lnTo>
                <a:pt x="971550" y="719137"/>
              </a:lnTo>
              <a:lnTo>
                <a:pt x="119062" y="890587"/>
              </a:lnTo>
              <a:lnTo>
                <a:pt x="0" y="352425"/>
              </a:lnTo>
              <a:lnTo>
                <a:pt x="42862" y="361950"/>
              </a:lnTo>
              <a:lnTo>
                <a:pt x="52387" y="471487"/>
              </a:lnTo>
              <a:lnTo>
                <a:pt x="157162" y="447675"/>
              </a:lnTo>
              <a:lnTo>
                <a:pt x="200025" y="714375"/>
              </a:lnTo>
              <a:lnTo>
                <a:pt x="347662" y="671512"/>
              </a:lnTo>
              <a:lnTo>
                <a:pt x="276225" y="371475"/>
              </a:lnTo>
              <a:lnTo>
                <a:pt x="361950" y="338137"/>
              </a:lnTo>
              <a:lnTo>
                <a:pt x="304800" y="42862"/>
              </a:lnTo>
              <a:lnTo>
                <a:pt x="561975" y="0"/>
              </a:lnTo>
              <a:close/>
            </a:path>
          </a:pathLst>
        </a:custGeom>
        <a:solidFill>
          <a:schemeClr val="accent1">
            <a:alpha val="30000"/>
          </a:schemeClr>
        </a:solidFill>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NZ" sz="1100"/>
        </a:p>
      </xdr:txBody>
    </xdr:sp>
    <xdr:clientData/>
  </xdr:twoCellAnchor>
  <xdr:twoCellAnchor>
    <xdr:from>
      <xdr:col>2</xdr:col>
      <xdr:colOff>1619250</xdr:colOff>
      <xdr:row>55</xdr:row>
      <xdr:rowOff>2047875</xdr:rowOff>
    </xdr:from>
    <xdr:to>
      <xdr:col>2</xdr:col>
      <xdr:colOff>2324100</xdr:colOff>
      <xdr:row>56</xdr:row>
      <xdr:rowOff>0</xdr:rowOff>
    </xdr:to>
    <xdr:sp macro="" textlink="">
      <xdr:nvSpPr>
        <xdr:cNvPr id="64" name="Freeform: Shape 63">
          <a:extLst>
            <a:ext uri="{FF2B5EF4-FFF2-40B4-BE49-F238E27FC236}">
              <a16:creationId xmlns:a16="http://schemas.microsoft.com/office/drawing/2014/main" id="{2A07EFD0-37B0-6215-938C-4E6EC488C771}"/>
            </a:ext>
          </a:extLst>
        </xdr:cNvPr>
        <xdr:cNvSpPr/>
      </xdr:nvSpPr>
      <xdr:spPr>
        <a:xfrm>
          <a:off x="6048375" y="86448900"/>
          <a:ext cx="704850" cy="1171575"/>
        </a:xfrm>
        <a:custGeom>
          <a:avLst/>
          <a:gdLst>
            <a:gd name="connsiteX0" fmla="*/ 76200 w 704850"/>
            <a:gd name="connsiteY0" fmla="*/ 85725 h 1171575"/>
            <a:gd name="connsiteX1" fmla="*/ 552450 w 704850"/>
            <a:gd name="connsiteY1" fmla="*/ 0 h 1171575"/>
            <a:gd name="connsiteX2" fmla="*/ 619125 w 704850"/>
            <a:gd name="connsiteY2" fmla="*/ 0 h 1171575"/>
            <a:gd name="connsiteX3" fmla="*/ 676275 w 704850"/>
            <a:gd name="connsiteY3" fmla="*/ 95250 h 1171575"/>
            <a:gd name="connsiteX4" fmla="*/ 676275 w 704850"/>
            <a:gd name="connsiteY4" fmla="*/ 228600 h 1171575"/>
            <a:gd name="connsiteX5" fmla="*/ 704850 w 704850"/>
            <a:gd name="connsiteY5" fmla="*/ 342900 h 1171575"/>
            <a:gd name="connsiteX6" fmla="*/ 600075 w 704850"/>
            <a:gd name="connsiteY6" fmla="*/ 590550 h 1171575"/>
            <a:gd name="connsiteX7" fmla="*/ 476250 w 704850"/>
            <a:gd name="connsiteY7" fmla="*/ 704850 h 1171575"/>
            <a:gd name="connsiteX8" fmla="*/ 304800 w 704850"/>
            <a:gd name="connsiteY8" fmla="*/ 857250 h 1171575"/>
            <a:gd name="connsiteX9" fmla="*/ 180975 w 704850"/>
            <a:gd name="connsiteY9" fmla="*/ 904875 h 1171575"/>
            <a:gd name="connsiteX10" fmla="*/ 85725 w 704850"/>
            <a:gd name="connsiteY10" fmla="*/ 1171575 h 1171575"/>
            <a:gd name="connsiteX11" fmla="*/ 0 w 704850"/>
            <a:gd name="connsiteY11" fmla="*/ 781050 h 1171575"/>
            <a:gd name="connsiteX12" fmla="*/ 466725 w 704850"/>
            <a:gd name="connsiteY12" fmla="*/ 704850 h 1171575"/>
            <a:gd name="connsiteX13" fmla="*/ 428625 w 704850"/>
            <a:gd name="connsiteY13" fmla="*/ 504825 h 1171575"/>
            <a:gd name="connsiteX14" fmla="*/ 285750 w 704850"/>
            <a:gd name="connsiteY14" fmla="*/ 514350 h 1171575"/>
            <a:gd name="connsiteX15" fmla="*/ 285750 w 704850"/>
            <a:gd name="connsiteY15" fmla="*/ 466725 h 1171575"/>
            <a:gd name="connsiteX16" fmla="*/ 47625 w 704850"/>
            <a:gd name="connsiteY16" fmla="*/ 495300 h 1171575"/>
            <a:gd name="connsiteX17" fmla="*/ 95250 w 704850"/>
            <a:gd name="connsiteY17" fmla="*/ 361950 h 1171575"/>
            <a:gd name="connsiteX18" fmla="*/ 76200 w 704850"/>
            <a:gd name="connsiteY18" fmla="*/ 85725 h 1171575"/>
          </a:gdLst>
          <a:ahLst/>
          <a:cxnLst>
            <a:cxn ang="0">
              <a:pos x="connsiteX0" y="connsiteY0"/>
            </a:cxn>
            <a:cxn ang="0">
              <a:pos x="connsiteX1" y="connsiteY1"/>
            </a:cxn>
            <a:cxn ang="0">
              <a:pos x="connsiteX2" y="connsiteY2"/>
            </a:cxn>
            <a:cxn ang="0">
              <a:pos x="connsiteX3" y="connsiteY3"/>
            </a:cxn>
            <a:cxn ang="0">
              <a:pos x="connsiteX4" y="connsiteY4"/>
            </a:cxn>
            <a:cxn ang="0">
              <a:pos x="connsiteX5" y="connsiteY5"/>
            </a:cxn>
            <a:cxn ang="0">
              <a:pos x="connsiteX6" y="connsiteY6"/>
            </a:cxn>
            <a:cxn ang="0">
              <a:pos x="connsiteX7" y="connsiteY7"/>
            </a:cxn>
            <a:cxn ang="0">
              <a:pos x="connsiteX8" y="connsiteY8"/>
            </a:cxn>
            <a:cxn ang="0">
              <a:pos x="connsiteX9" y="connsiteY9"/>
            </a:cxn>
            <a:cxn ang="0">
              <a:pos x="connsiteX10" y="connsiteY10"/>
            </a:cxn>
            <a:cxn ang="0">
              <a:pos x="connsiteX11" y="connsiteY11"/>
            </a:cxn>
            <a:cxn ang="0">
              <a:pos x="connsiteX12" y="connsiteY12"/>
            </a:cxn>
            <a:cxn ang="0">
              <a:pos x="connsiteX13" y="connsiteY13"/>
            </a:cxn>
            <a:cxn ang="0">
              <a:pos x="connsiteX14" y="connsiteY14"/>
            </a:cxn>
            <a:cxn ang="0">
              <a:pos x="connsiteX15" y="connsiteY15"/>
            </a:cxn>
            <a:cxn ang="0">
              <a:pos x="connsiteX16" y="connsiteY16"/>
            </a:cxn>
            <a:cxn ang="0">
              <a:pos x="connsiteX17" y="connsiteY17"/>
            </a:cxn>
            <a:cxn ang="0">
              <a:pos x="connsiteX18" y="connsiteY18"/>
            </a:cxn>
          </a:cxnLst>
          <a:rect l="l" t="t" r="r" b="b"/>
          <a:pathLst>
            <a:path w="704850" h="1171575">
              <a:moveTo>
                <a:pt x="76200" y="85725"/>
              </a:moveTo>
              <a:lnTo>
                <a:pt x="552450" y="0"/>
              </a:lnTo>
              <a:lnTo>
                <a:pt x="619125" y="0"/>
              </a:lnTo>
              <a:lnTo>
                <a:pt x="676275" y="95250"/>
              </a:lnTo>
              <a:lnTo>
                <a:pt x="676275" y="228600"/>
              </a:lnTo>
              <a:lnTo>
                <a:pt x="704850" y="342900"/>
              </a:lnTo>
              <a:lnTo>
                <a:pt x="600075" y="590550"/>
              </a:lnTo>
              <a:lnTo>
                <a:pt x="476250" y="704850"/>
              </a:lnTo>
              <a:lnTo>
                <a:pt x="304800" y="857250"/>
              </a:lnTo>
              <a:lnTo>
                <a:pt x="180975" y="904875"/>
              </a:lnTo>
              <a:lnTo>
                <a:pt x="85725" y="1171575"/>
              </a:lnTo>
              <a:lnTo>
                <a:pt x="0" y="781050"/>
              </a:lnTo>
              <a:lnTo>
                <a:pt x="466725" y="704850"/>
              </a:lnTo>
              <a:lnTo>
                <a:pt x="428625" y="504825"/>
              </a:lnTo>
              <a:lnTo>
                <a:pt x="285750" y="514350"/>
              </a:lnTo>
              <a:lnTo>
                <a:pt x="285750" y="466725"/>
              </a:lnTo>
              <a:lnTo>
                <a:pt x="47625" y="495300"/>
              </a:lnTo>
              <a:lnTo>
                <a:pt x="95250" y="361950"/>
              </a:lnTo>
              <a:lnTo>
                <a:pt x="76200" y="85725"/>
              </a:lnTo>
              <a:close/>
            </a:path>
          </a:pathLst>
        </a:custGeom>
        <a:solidFill>
          <a:schemeClr val="accent6">
            <a:alpha val="30000"/>
          </a:schemeClr>
        </a:solidFill>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NZ" sz="1100"/>
        </a:p>
      </xdr:txBody>
    </xdr:sp>
    <xdr:clientData/>
  </xdr:twoCellAnchor>
  <xdr:twoCellAnchor>
    <xdr:from>
      <xdr:col>2</xdr:col>
      <xdr:colOff>733425</xdr:colOff>
      <xdr:row>57</xdr:row>
      <xdr:rowOff>504825</xdr:rowOff>
    </xdr:from>
    <xdr:to>
      <xdr:col>2</xdr:col>
      <xdr:colOff>2276475</xdr:colOff>
      <xdr:row>57</xdr:row>
      <xdr:rowOff>1895475</xdr:rowOff>
    </xdr:to>
    <xdr:sp macro="" textlink="">
      <xdr:nvSpPr>
        <xdr:cNvPr id="65" name="Freeform: Shape 64">
          <a:extLst>
            <a:ext uri="{FF2B5EF4-FFF2-40B4-BE49-F238E27FC236}">
              <a16:creationId xmlns:a16="http://schemas.microsoft.com/office/drawing/2014/main" id="{7B34BAFB-671D-3916-CA22-45D7E980C7B8}"/>
            </a:ext>
          </a:extLst>
        </xdr:cNvPr>
        <xdr:cNvSpPr/>
      </xdr:nvSpPr>
      <xdr:spPr>
        <a:xfrm>
          <a:off x="5162550" y="92354400"/>
          <a:ext cx="1543050" cy="1390650"/>
        </a:xfrm>
        <a:custGeom>
          <a:avLst/>
          <a:gdLst>
            <a:gd name="connsiteX0" fmla="*/ 371475 w 1543050"/>
            <a:gd name="connsiteY0" fmla="*/ 1390650 h 1390650"/>
            <a:gd name="connsiteX1" fmla="*/ 1314450 w 1543050"/>
            <a:gd name="connsiteY1" fmla="*/ 828675 h 1390650"/>
            <a:gd name="connsiteX2" fmla="*/ 1323975 w 1543050"/>
            <a:gd name="connsiteY2" fmla="*/ 695325 h 1390650"/>
            <a:gd name="connsiteX3" fmla="*/ 1514475 w 1543050"/>
            <a:gd name="connsiteY3" fmla="*/ 685800 h 1390650"/>
            <a:gd name="connsiteX4" fmla="*/ 1533525 w 1543050"/>
            <a:gd name="connsiteY4" fmla="*/ 619125 h 1390650"/>
            <a:gd name="connsiteX5" fmla="*/ 1543050 w 1543050"/>
            <a:gd name="connsiteY5" fmla="*/ 485775 h 1390650"/>
            <a:gd name="connsiteX6" fmla="*/ 1485900 w 1543050"/>
            <a:gd name="connsiteY6" fmla="*/ 247650 h 1390650"/>
            <a:gd name="connsiteX7" fmla="*/ 1419225 w 1543050"/>
            <a:gd name="connsiteY7" fmla="*/ 257175 h 1390650"/>
            <a:gd name="connsiteX8" fmla="*/ 1419225 w 1543050"/>
            <a:gd name="connsiteY8" fmla="*/ 533400 h 1390650"/>
            <a:gd name="connsiteX9" fmla="*/ 1314450 w 1543050"/>
            <a:gd name="connsiteY9" fmla="*/ 533400 h 1390650"/>
            <a:gd name="connsiteX10" fmla="*/ 1295400 w 1543050"/>
            <a:gd name="connsiteY10" fmla="*/ 0 h 1390650"/>
            <a:gd name="connsiteX11" fmla="*/ 685800 w 1543050"/>
            <a:gd name="connsiteY11" fmla="*/ 57150 h 1390650"/>
            <a:gd name="connsiteX12" fmla="*/ 723900 w 1543050"/>
            <a:gd name="connsiteY12" fmla="*/ 447675 h 1390650"/>
            <a:gd name="connsiteX13" fmla="*/ 619125 w 1543050"/>
            <a:gd name="connsiteY13" fmla="*/ 476250 h 1390650"/>
            <a:gd name="connsiteX14" fmla="*/ 619125 w 1543050"/>
            <a:gd name="connsiteY14" fmla="*/ 609600 h 1390650"/>
            <a:gd name="connsiteX15" fmla="*/ 561975 w 1543050"/>
            <a:gd name="connsiteY15" fmla="*/ 609600 h 1390650"/>
            <a:gd name="connsiteX16" fmla="*/ 571500 w 1543050"/>
            <a:gd name="connsiteY16" fmla="*/ 704850 h 1390650"/>
            <a:gd name="connsiteX17" fmla="*/ 0 w 1543050"/>
            <a:gd name="connsiteY17" fmla="*/ 714375 h 1390650"/>
            <a:gd name="connsiteX18" fmla="*/ 371475 w 1543050"/>
            <a:gd name="connsiteY18" fmla="*/ 1390650 h 1390650"/>
          </a:gdLst>
          <a:ahLst/>
          <a:cxnLst>
            <a:cxn ang="0">
              <a:pos x="connsiteX0" y="connsiteY0"/>
            </a:cxn>
            <a:cxn ang="0">
              <a:pos x="connsiteX1" y="connsiteY1"/>
            </a:cxn>
            <a:cxn ang="0">
              <a:pos x="connsiteX2" y="connsiteY2"/>
            </a:cxn>
            <a:cxn ang="0">
              <a:pos x="connsiteX3" y="connsiteY3"/>
            </a:cxn>
            <a:cxn ang="0">
              <a:pos x="connsiteX4" y="connsiteY4"/>
            </a:cxn>
            <a:cxn ang="0">
              <a:pos x="connsiteX5" y="connsiteY5"/>
            </a:cxn>
            <a:cxn ang="0">
              <a:pos x="connsiteX6" y="connsiteY6"/>
            </a:cxn>
            <a:cxn ang="0">
              <a:pos x="connsiteX7" y="connsiteY7"/>
            </a:cxn>
            <a:cxn ang="0">
              <a:pos x="connsiteX8" y="connsiteY8"/>
            </a:cxn>
            <a:cxn ang="0">
              <a:pos x="connsiteX9" y="connsiteY9"/>
            </a:cxn>
            <a:cxn ang="0">
              <a:pos x="connsiteX10" y="connsiteY10"/>
            </a:cxn>
            <a:cxn ang="0">
              <a:pos x="connsiteX11" y="connsiteY11"/>
            </a:cxn>
            <a:cxn ang="0">
              <a:pos x="connsiteX12" y="connsiteY12"/>
            </a:cxn>
            <a:cxn ang="0">
              <a:pos x="connsiteX13" y="connsiteY13"/>
            </a:cxn>
            <a:cxn ang="0">
              <a:pos x="connsiteX14" y="connsiteY14"/>
            </a:cxn>
            <a:cxn ang="0">
              <a:pos x="connsiteX15" y="connsiteY15"/>
            </a:cxn>
            <a:cxn ang="0">
              <a:pos x="connsiteX16" y="connsiteY16"/>
            </a:cxn>
            <a:cxn ang="0">
              <a:pos x="connsiteX17" y="connsiteY17"/>
            </a:cxn>
            <a:cxn ang="0">
              <a:pos x="connsiteX18" y="connsiteY18"/>
            </a:cxn>
          </a:cxnLst>
          <a:rect l="l" t="t" r="r" b="b"/>
          <a:pathLst>
            <a:path w="1543050" h="1390650">
              <a:moveTo>
                <a:pt x="371475" y="1390650"/>
              </a:moveTo>
              <a:lnTo>
                <a:pt x="1314450" y="828675"/>
              </a:lnTo>
              <a:lnTo>
                <a:pt x="1323975" y="695325"/>
              </a:lnTo>
              <a:lnTo>
                <a:pt x="1514475" y="685800"/>
              </a:lnTo>
              <a:lnTo>
                <a:pt x="1533525" y="619125"/>
              </a:lnTo>
              <a:lnTo>
                <a:pt x="1543050" y="485775"/>
              </a:lnTo>
              <a:lnTo>
                <a:pt x="1485900" y="247650"/>
              </a:lnTo>
              <a:lnTo>
                <a:pt x="1419225" y="257175"/>
              </a:lnTo>
              <a:lnTo>
                <a:pt x="1419225" y="533400"/>
              </a:lnTo>
              <a:lnTo>
                <a:pt x="1314450" y="533400"/>
              </a:lnTo>
              <a:lnTo>
                <a:pt x="1295400" y="0"/>
              </a:lnTo>
              <a:lnTo>
                <a:pt x="685800" y="57150"/>
              </a:lnTo>
              <a:lnTo>
                <a:pt x="723900" y="447675"/>
              </a:lnTo>
              <a:lnTo>
                <a:pt x="619125" y="476250"/>
              </a:lnTo>
              <a:lnTo>
                <a:pt x="619125" y="609600"/>
              </a:lnTo>
              <a:lnTo>
                <a:pt x="561975" y="609600"/>
              </a:lnTo>
              <a:lnTo>
                <a:pt x="571500" y="704850"/>
              </a:lnTo>
              <a:lnTo>
                <a:pt x="0" y="714375"/>
              </a:lnTo>
              <a:lnTo>
                <a:pt x="371475" y="1390650"/>
              </a:lnTo>
              <a:close/>
            </a:path>
          </a:pathLst>
        </a:custGeom>
        <a:solidFill>
          <a:schemeClr val="accent1">
            <a:alpha val="30000"/>
          </a:schemeClr>
        </a:solidFill>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NZ" sz="1100"/>
        </a:p>
      </xdr:txBody>
    </xdr:sp>
    <xdr:clientData/>
  </xdr:twoCellAnchor>
  <xdr:twoCellAnchor>
    <xdr:from>
      <xdr:col>2</xdr:col>
      <xdr:colOff>1235075</xdr:colOff>
      <xdr:row>59</xdr:row>
      <xdr:rowOff>685800</xdr:rowOff>
    </xdr:from>
    <xdr:to>
      <xdr:col>2</xdr:col>
      <xdr:colOff>2409825</xdr:colOff>
      <xdr:row>59</xdr:row>
      <xdr:rowOff>1428750</xdr:rowOff>
    </xdr:to>
    <xdr:sp macro="" textlink="">
      <xdr:nvSpPr>
        <xdr:cNvPr id="66" name="Freeform: Shape 65">
          <a:extLst>
            <a:ext uri="{FF2B5EF4-FFF2-40B4-BE49-F238E27FC236}">
              <a16:creationId xmlns:a16="http://schemas.microsoft.com/office/drawing/2014/main" id="{0945B896-63D8-C9A0-D16A-D18F914636EE}"/>
            </a:ext>
          </a:extLst>
        </xdr:cNvPr>
        <xdr:cNvSpPr/>
      </xdr:nvSpPr>
      <xdr:spPr>
        <a:xfrm>
          <a:off x="4149725" y="103946325"/>
          <a:ext cx="1174750" cy="742950"/>
        </a:xfrm>
        <a:custGeom>
          <a:avLst/>
          <a:gdLst>
            <a:gd name="connsiteX0" fmla="*/ 0 w 1171575"/>
            <a:gd name="connsiteY0" fmla="*/ 457200 h 742950"/>
            <a:gd name="connsiteX1" fmla="*/ 400050 w 1171575"/>
            <a:gd name="connsiteY1" fmla="*/ 0 h 742950"/>
            <a:gd name="connsiteX2" fmla="*/ 685800 w 1171575"/>
            <a:gd name="connsiteY2" fmla="*/ 47625 h 742950"/>
            <a:gd name="connsiteX3" fmla="*/ 942975 w 1171575"/>
            <a:gd name="connsiteY3" fmla="*/ 190500 h 742950"/>
            <a:gd name="connsiteX4" fmla="*/ 952500 w 1171575"/>
            <a:gd name="connsiteY4" fmla="*/ 85725 h 742950"/>
            <a:gd name="connsiteX5" fmla="*/ 1171575 w 1171575"/>
            <a:gd name="connsiteY5" fmla="*/ 95250 h 742950"/>
            <a:gd name="connsiteX6" fmla="*/ 1133475 w 1171575"/>
            <a:gd name="connsiteY6" fmla="*/ 342900 h 742950"/>
            <a:gd name="connsiteX7" fmla="*/ 742950 w 1171575"/>
            <a:gd name="connsiteY7" fmla="*/ 742950 h 742950"/>
            <a:gd name="connsiteX8" fmla="*/ 581025 w 1171575"/>
            <a:gd name="connsiteY8" fmla="*/ 695325 h 742950"/>
            <a:gd name="connsiteX9" fmla="*/ 619125 w 1171575"/>
            <a:gd name="connsiteY9" fmla="*/ 590550 h 742950"/>
            <a:gd name="connsiteX10" fmla="*/ 523875 w 1171575"/>
            <a:gd name="connsiteY10" fmla="*/ 533400 h 742950"/>
            <a:gd name="connsiteX11" fmla="*/ 438150 w 1171575"/>
            <a:gd name="connsiteY11" fmla="*/ 552450 h 742950"/>
            <a:gd name="connsiteX12" fmla="*/ 323850 w 1171575"/>
            <a:gd name="connsiteY12" fmla="*/ 504825 h 742950"/>
            <a:gd name="connsiteX13" fmla="*/ 247650 w 1171575"/>
            <a:gd name="connsiteY13" fmla="*/ 571500 h 742950"/>
            <a:gd name="connsiteX14" fmla="*/ 0 w 1171575"/>
            <a:gd name="connsiteY14" fmla="*/ 457200 h 742950"/>
          </a:gdLst>
          <a:ahLst/>
          <a:cxnLst>
            <a:cxn ang="0">
              <a:pos x="connsiteX0" y="connsiteY0"/>
            </a:cxn>
            <a:cxn ang="0">
              <a:pos x="connsiteX1" y="connsiteY1"/>
            </a:cxn>
            <a:cxn ang="0">
              <a:pos x="connsiteX2" y="connsiteY2"/>
            </a:cxn>
            <a:cxn ang="0">
              <a:pos x="connsiteX3" y="connsiteY3"/>
            </a:cxn>
            <a:cxn ang="0">
              <a:pos x="connsiteX4" y="connsiteY4"/>
            </a:cxn>
            <a:cxn ang="0">
              <a:pos x="connsiteX5" y="connsiteY5"/>
            </a:cxn>
            <a:cxn ang="0">
              <a:pos x="connsiteX6" y="connsiteY6"/>
            </a:cxn>
            <a:cxn ang="0">
              <a:pos x="connsiteX7" y="connsiteY7"/>
            </a:cxn>
            <a:cxn ang="0">
              <a:pos x="connsiteX8" y="connsiteY8"/>
            </a:cxn>
            <a:cxn ang="0">
              <a:pos x="connsiteX9" y="connsiteY9"/>
            </a:cxn>
            <a:cxn ang="0">
              <a:pos x="connsiteX10" y="connsiteY10"/>
            </a:cxn>
            <a:cxn ang="0">
              <a:pos x="connsiteX11" y="connsiteY11"/>
            </a:cxn>
            <a:cxn ang="0">
              <a:pos x="connsiteX12" y="connsiteY12"/>
            </a:cxn>
            <a:cxn ang="0">
              <a:pos x="connsiteX13" y="connsiteY13"/>
            </a:cxn>
            <a:cxn ang="0">
              <a:pos x="connsiteX14" y="connsiteY14"/>
            </a:cxn>
          </a:cxnLst>
          <a:rect l="l" t="t" r="r" b="b"/>
          <a:pathLst>
            <a:path w="1171575" h="742950">
              <a:moveTo>
                <a:pt x="0" y="457200"/>
              </a:moveTo>
              <a:lnTo>
                <a:pt x="400050" y="0"/>
              </a:lnTo>
              <a:lnTo>
                <a:pt x="685800" y="47625"/>
              </a:lnTo>
              <a:lnTo>
                <a:pt x="942975" y="190500"/>
              </a:lnTo>
              <a:lnTo>
                <a:pt x="952500" y="85725"/>
              </a:lnTo>
              <a:lnTo>
                <a:pt x="1171575" y="95250"/>
              </a:lnTo>
              <a:lnTo>
                <a:pt x="1133475" y="342900"/>
              </a:lnTo>
              <a:lnTo>
                <a:pt x="742950" y="742950"/>
              </a:lnTo>
              <a:lnTo>
                <a:pt x="581025" y="695325"/>
              </a:lnTo>
              <a:lnTo>
                <a:pt x="619125" y="590550"/>
              </a:lnTo>
              <a:lnTo>
                <a:pt x="523875" y="533400"/>
              </a:lnTo>
              <a:lnTo>
                <a:pt x="438150" y="552450"/>
              </a:lnTo>
              <a:lnTo>
                <a:pt x="323850" y="504825"/>
              </a:lnTo>
              <a:lnTo>
                <a:pt x="247650" y="571500"/>
              </a:lnTo>
              <a:lnTo>
                <a:pt x="0" y="457200"/>
              </a:lnTo>
              <a:close/>
            </a:path>
          </a:pathLst>
        </a:custGeom>
        <a:solidFill>
          <a:schemeClr val="accent1">
            <a:alpha val="30000"/>
          </a:schemeClr>
        </a:solidFill>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NZ" sz="1100"/>
        </a:p>
      </xdr:txBody>
    </xdr:sp>
    <xdr:clientData/>
  </xdr:twoCellAnchor>
  <xdr:twoCellAnchor>
    <xdr:from>
      <xdr:col>2</xdr:col>
      <xdr:colOff>1524000</xdr:colOff>
      <xdr:row>61</xdr:row>
      <xdr:rowOff>619125</xdr:rowOff>
    </xdr:from>
    <xdr:to>
      <xdr:col>2</xdr:col>
      <xdr:colOff>2581275</xdr:colOff>
      <xdr:row>61</xdr:row>
      <xdr:rowOff>1828800</xdr:rowOff>
    </xdr:to>
    <xdr:sp macro="" textlink="">
      <xdr:nvSpPr>
        <xdr:cNvPr id="67" name="Freeform: Shape 66">
          <a:extLst>
            <a:ext uri="{FF2B5EF4-FFF2-40B4-BE49-F238E27FC236}">
              <a16:creationId xmlns:a16="http://schemas.microsoft.com/office/drawing/2014/main" id="{6758301E-06D8-7B5E-C2C6-D594AD19A08E}"/>
            </a:ext>
          </a:extLst>
        </xdr:cNvPr>
        <xdr:cNvSpPr/>
      </xdr:nvSpPr>
      <xdr:spPr>
        <a:xfrm>
          <a:off x="5953125" y="100526850"/>
          <a:ext cx="1057275" cy="1209675"/>
        </a:xfrm>
        <a:custGeom>
          <a:avLst/>
          <a:gdLst>
            <a:gd name="connsiteX0" fmla="*/ 0 w 1057275"/>
            <a:gd name="connsiteY0" fmla="*/ 609600 h 1209675"/>
            <a:gd name="connsiteX1" fmla="*/ 571500 w 1057275"/>
            <a:gd name="connsiteY1" fmla="*/ 914400 h 1209675"/>
            <a:gd name="connsiteX2" fmla="*/ 419100 w 1057275"/>
            <a:gd name="connsiteY2" fmla="*/ 1152525 h 1209675"/>
            <a:gd name="connsiteX3" fmla="*/ 590550 w 1057275"/>
            <a:gd name="connsiteY3" fmla="*/ 1209675 h 1209675"/>
            <a:gd name="connsiteX4" fmla="*/ 1057275 w 1057275"/>
            <a:gd name="connsiteY4" fmla="*/ 28575 h 1209675"/>
            <a:gd name="connsiteX5" fmla="*/ 942975 w 1057275"/>
            <a:gd name="connsiteY5" fmla="*/ 0 h 1209675"/>
            <a:gd name="connsiteX6" fmla="*/ 828675 w 1057275"/>
            <a:gd name="connsiteY6" fmla="*/ 38100 h 1209675"/>
            <a:gd name="connsiteX7" fmla="*/ 752475 w 1057275"/>
            <a:gd name="connsiteY7" fmla="*/ 123825 h 1209675"/>
            <a:gd name="connsiteX8" fmla="*/ 685800 w 1057275"/>
            <a:gd name="connsiteY8" fmla="*/ 152400 h 1209675"/>
            <a:gd name="connsiteX9" fmla="*/ 666750 w 1057275"/>
            <a:gd name="connsiteY9" fmla="*/ 161925 h 1209675"/>
            <a:gd name="connsiteX10" fmla="*/ 657225 w 1057275"/>
            <a:gd name="connsiteY10" fmla="*/ 200025 h 1209675"/>
            <a:gd name="connsiteX11" fmla="*/ 590550 w 1057275"/>
            <a:gd name="connsiteY11" fmla="*/ 257175 h 1209675"/>
            <a:gd name="connsiteX12" fmla="*/ 476250 w 1057275"/>
            <a:gd name="connsiteY12" fmla="*/ 238125 h 1209675"/>
            <a:gd name="connsiteX13" fmla="*/ 314325 w 1057275"/>
            <a:gd name="connsiteY13" fmla="*/ 104775 h 1209675"/>
            <a:gd name="connsiteX14" fmla="*/ 0 w 1057275"/>
            <a:gd name="connsiteY14" fmla="*/ 609600 h 1209675"/>
          </a:gdLst>
          <a:ahLst/>
          <a:cxnLst>
            <a:cxn ang="0">
              <a:pos x="connsiteX0" y="connsiteY0"/>
            </a:cxn>
            <a:cxn ang="0">
              <a:pos x="connsiteX1" y="connsiteY1"/>
            </a:cxn>
            <a:cxn ang="0">
              <a:pos x="connsiteX2" y="connsiteY2"/>
            </a:cxn>
            <a:cxn ang="0">
              <a:pos x="connsiteX3" y="connsiteY3"/>
            </a:cxn>
            <a:cxn ang="0">
              <a:pos x="connsiteX4" y="connsiteY4"/>
            </a:cxn>
            <a:cxn ang="0">
              <a:pos x="connsiteX5" y="connsiteY5"/>
            </a:cxn>
            <a:cxn ang="0">
              <a:pos x="connsiteX6" y="connsiteY6"/>
            </a:cxn>
            <a:cxn ang="0">
              <a:pos x="connsiteX7" y="connsiteY7"/>
            </a:cxn>
            <a:cxn ang="0">
              <a:pos x="connsiteX8" y="connsiteY8"/>
            </a:cxn>
            <a:cxn ang="0">
              <a:pos x="connsiteX9" y="connsiteY9"/>
            </a:cxn>
            <a:cxn ang="0">
              <a:pos x="connsiteX10" y="connsiteY10"/>
            </a:cxn>
            <a:cxn ang="0">
              <a:pos x="connsiteX11" y="connsiteY11"/>
            </a:cxn>
            <a:cxn ang="0">
              <a:pos x="connsiteX12" y="connsiteY12"/>
            </a:cxn>
            <a:cxn ang="0">
              <a:pos x="connsiteX13" y="connsiteY13"/>
            </a:cxn>
            <a:cxn ang="0">
              <a:pos x="connsiteX14" y="connsiteY14"/>
            </a:cxn>
          </a:cxnLst>
          <a:rect l="l" t="t" r="r" b="b"/>
          <a:pathLst>
            <a:path w="1057275" h="1209675">
              <a:moveTo>
                <a:pt x="0" y="609600"/>
              </a:moveTo>
              <a:lnTo>
                <a:pt x="571500" y="914400"/>
              </a:lnTo>
              <a:lnTo>
                <a:pt x="419100" y="1152525"/>
              </a:lnTo>
              <a:lnTo>
                <a:pt x="590550" y="1209675"/>
              </a:lnTo>
              <a:lnTo>
                <a:pt x="1057275" y="28575"/>
              </a:lnTo>
              <a:lnTo>
                <a:pt x="942975" y="0"/>
              </a:lnTo>
              <a:lnTo>
                <a:pt x="828675" y="38100"/>
              </a:lnTo>
              <a:lnTo>
                <a:pt x="752475" y="123825"/>
              </a:lnTo>
              <a:lnTo>
                <a:pt x="685800" y="152400"/>
              </a:lnTo>
              <a:lnTo>
                <a:pt x="666750" y="161925"/>
              </a:lnTo>
              <a:lnTo>
                <a:pt x="657225" y="200025"/>
              </a:lnTo>
              <a:lnTo>
                <a:pt x="590550" y="257175"/>
              </a:lnTo>
              <a:lnTo>
                <a:pt x="476250" y="238125"/>
              </a:lnTo>
              <a:lnTo>
                <a:pt x="314325" y="104775"/>
              </a:lnTo>
              <a:lnTo>
                <a:pt x="0" y="609600"/>
              </a:lnTo>
              <a:close/>
            </a:path>
          </a:pathLst>
        </a:custGeom>
        <a:solidFill>
          <a:schemeClr val="accent1">
            <a:alpha val="30000"/>
          </a:schemeClr>
        </a:solidFill>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NZ" sz="1100"/>
        </a:p>
      </xdr:txBody>
    </xdr:sp>
    <xdr:clientData/>
  </xdr:twoCellAnchor>
  <xdr:twoCellAnchor>
    <xdr:from>
      <xdr:col>2</xdr:col>
      <xdr:colOff>504825</xdr:colOff>
      <xdr:row>63</xdr:row>
      <xdr:rowOff>657225</xdr:rowOff>
    </xdr:from>
    <xdr:to>
      <xdr:col>2</xdr:col>
      <xdr:colOff>1047750</xdr:colOff>
      <xdr:row>63</xdr:row>
      <xdr:rowOff>1371600</xdr:rowOff>
    </xdr:to>
    <xdr:sp macro="" textlink="">
      <xdr:nvSpPr>
        <xdr:cNvPr id="68" name="Freeform: Shape 67">
          <a:extLst>
            <a:ext uri="{FF2B5EF4-FFF2-40B4-BE49-F238E27FC236}">
              <a16:creationId xmlns:a16="http://schemas.microsoft.com/office/drawing/2014/main" id="{80A1212E-5717-3293-C91D-57C829EFAB70}"/>
            </a:ext>
          </a:extLst>
        </xdr:cNvPr>
        <xdr:cNvSpPr/>
      </xdr:nvSpPr>
      <xdr:spPr>
        <a:xfrm>
          <a:off x="4933950" y="103022400"/>
          <a:ext cx="542925" cy="714375"/>
        </a:xfrm>
        <a:custGeom>
          <a:avLst/>
          <a:gdLst>
            <a:gd name="connsiteX0" fmla="*/ 314325 w 542925"/>
            <a:gd name="connsiteY0" fmla="*/ 714375 h 714375"/>
            <a:gd name="connsiteX1" fmla="*/ 361950 w 542925"/>
            <a:gd name="connsiteY1" fmla="*/ 571500 h 714375"/>
            <a:gd name="connsiteX2" fmla="*/ 542925 w 542925"/>
            <a:gd name="connsiteY2" fmla="*/ 361950 h 714375"/>
            <a:gd name="connsiteX3" fmla="*/ 257175 w 542925"/>
            <a:gd name="connsiteY3" fmla="*/ 171450 h 714375"/>
            <a:gd name="connsiteX4" fmla="*/ 190500 w 542925"/>
            <a:gd name="connsiteY4" fmla="*/ 0 h 714375"/>
            <a:gd name="connsiteX5" fmla="*/ 85725 w 542925"/>
            <a:gd name="connsiteY5" fmla="*/ 85725 h 714375"/>
            <a:gd name="connsiteX6" fmla="*/ 9525 w 542925"/>
            <a:gd name="connsiteY6" fmla="*/ 257175 h 714375"/>
            <a:gd name="connsiteX7" fmla="*/ 0 w 542925"/>
            <a:gd name="connsiteY7" fmla="*/ 457200 h 714375"/>
            <a:gd name="connsiteX8" fmla="*/ 314325 w 542925"/>
            <a:gd name="connsiteY8" fmla="*/ 714375 h 714375"/>
          </a:gdLst>
          <a:ahLst/>
          <a:cxnLst>
            <a:cxn ang="0">
              <a:pos x="connsiteX0" y="connsiteY0"/>
            </a:cxn>
            <a:cxn ang="0">
              <a:pos x="connsiteX1" y="connsiteY1"/>
            </a:cxn>
            <a:cxn ang="0">
              <a:pos x="connsiteX2" y="connsiteY2"/>
            </a:cxn>
            <a:cxn ang="0">
              <a:pos x="connsiteX3" y="connsiteY3"/>
            </a:cxn>
            <a:cxn ang="0">
              <a:pos x="connsiteX4" y="connsiteY4"/>
            </a:cxn>
            <a:cxn ang="0">
              <a:pos x="connsiteX5" y="connsiteY5"/>
            </a:cxn>
            <a:cxn ang="0">
              <a:pos x="connsiteX6" y="connsiteY6"/>
            </a:cxn>
            <a:cxn ang="0">
              <a:pos x="connsiteX7" y="connsiteY7"/>
            </a:cxn>
            <a:cxn ang="0">
              <a:pos x="connsiteX8" y="connsiteY8"/>
            </a:cxn>
          </a:cxnLst>
          <a:rect l="l" t="t" r="r" b="b"/>
          <a:pathLst>
            <a:path w="542925" h="714375">
              <a:moveTo>
                <a:pt x="314325" y="714375"/>
              </a:moveTo>
              <a:lnTo>
                <a:pt x="361950" y="571500"/>
              </a:lnTo>
              <a:lnTo>
                <a:pt x="542925" y="361950"/>
              </a:lnTo>
              <a:lnTo>
                <a:pt x="257175" y="171450"/>
              </a:lnTo>
              <a:lnTo>
                <a:pt x="190500" y="0"/>
              </a:lnTo>
              <a:lnTo>
                <a:pt x="85725" y="85725"/>
              </a:lnTo>
              <a:lnTo>
                <a:pt x="9525" y="257175"/>
              </a:lnTo>
              <a:lnTo>
                <a:pt x="0" y="457200"/>
              </a:lnTo>
              <a:lnTo>
                <a:pt x="314325" y="714375"/>
              </a:lnTo>
              <a:close/>
            </a:path>
          </a:pathLst>
        </a:custGeom>
        <a:solidFill>
          <a:schemeClr val="accent1">
            <a:alpha val="30000"/>
          </a:schemeClr>
        </a:solidFill>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NZ" sz="1100"/>
        </a:p>
      </xdr:txBody>
    </xdr:sp>
    <xdr:clientData/>
  </xdr:twoCellAnchor>
  <xdr:twoCellAnchor editAs="oneCell">
    <xdr:from>
      <xdr:col>15</xdr:col>
      <xdr:colOff>0</xdr:colOff>
      <xdr:row>40</xdr:row>
      <xdr:rowOff>28575</xdr:rowOff>
    </xdr:from>
    <xdr:to>
      <xdr:col>36</xdr:col>
      <xdr:colOff>485775</xdr:colOff>
      <xdr:row>41</xdr:row>
      <xdr:rowOff>1254125</xdr:rowOff>
    </xdr:to>
    <xdr:pic>
      <xdr:nvPicPr>
        <xdr:cNvPr id="10" name="Picture 9">
          <a:extLst>
            <a:ext uri="{FF2B5EF4-FFF2-40B4-BE49-F238E27FC236}">
              <a16:creationId xmlns:a16="http://schemas.microsoft.com/office/drawing/2014/main" id="{9AF57BBD-B328-346F-FB91-17B006E605A7}"/>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26146125" y="64760475"/>
          <a:ext cx="13287375" cy="27432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1571625</xdr:colOff>
      <xdr:row>27</xdr:row>
      <xdr:rowOff>828675</xdr:rowOff>
    </xdr:from>
    <xdr:to>
      <xdr:col>2</xdr:col>
      <xdr:colOff>2886075</xdr:colOff>
      <xdr:row>27</xdr:row>
      <xdr:rowOff>2238375</xdr:rowOff>
    </xdr:to>
    <xdr:sp macro="" textlink="">
      <xdr:nvSpPr>
        <xdr:cNvPr id="12" name="Freeform: Shape 11">
          <a:extLst>
            <a:ext uri="{FF2B5EF4-FFF2-40B4-BE49-F238E27FC236}">
              <a16:creationId xmlns:a16="http://schemas.microsoft.com/office/drawing/2014/main" id="{53029B46-A11A-8A11-CD13-19AD0DEB6F1B}"/>
            </a:ext>
          </a:extLst>
        </xdr:cNvPr>
        <xdr:cNvSpPr/>
      </xdr:nvSpPr>
      <xdr:spPr>
        <a:xfrm>
          <a:off x="4352925" y="41881425"/>
          <a:ext cx="1314450" cy="1409700"/>
        </a:xfrm>
        <a:custGeom>
          <a:avLst/>
          <a:gdLst>
            <a:gd name="connsiteX0" fmla="*/ 857250 w 1314450"/>
            <a:gd name="connsiteY0" fmla="*/ 1409700 h 1409700"/>
            <a:gd name="connsiteX1" fmla="*/ 1314450 w 1314450"/>
            <a:gd name="connsiteY1" fmla="*/ 571500 h 1409700"/>
            <a:gd name="connsiteX2" fmla="*/ 361950 w 1314450"/>
            <a:gd name="connsiteY2" fmla="*/ 0 h 1409700"/>
            <a:gd name="connsiteX3" fmla="*/ 0 w 1314450"/>
            <a:gd name="connsiteY3" fmla="*/ 590550 h 1409700"/>
            <a:gd name="connsiteX4" fmla="*/ 76200 w 1314450"/>
            <a:gd name="connsiteY4" fmla="*/ 742950 h 1409700"/>
            <a:gd name="connsiteX5" fmla="*/ 180975 w 1314450"/>
            <a:gd name="connsiteY5" fmla="*/ 704850 h 1409700"/>
            <a:gd name="connsiteX6" fmla="*/ 323850 w 1314450"/>
            <a:gd name="connsiteY6" fmla="*/ 781050 h 1409700"/>
            <a:gd name="connsiteX7" fmla="*/ 323850 w 1314450"/>
            <a:gd name="connsiteY7" fmla="*/ 781050 h 1409700"/>
            <a:gd name="connsiteX8" fmla="*/ 419100 w 1314450"/>
            <a:gd name="connsiteY8" fmla="*/ 876300 h 1409700"/>
            <a:gd name="connsiteX9" fmla="*/ 495300 w 1314450"/>
            <a:gd name="connsiteY9" fmla="*/ 1152525 h 1409700"/>
            <a:gd name="connsiteX10" fmla="*/ 619125 w 1314450"/>
            <a:gd name="connsiteY10" fmla="*/ 1133475 h 1409700"/>
            <a:gd name="connsiteX11" fmla="*/ 857250 w 1314450"/>
            <a:gd name="connsiteY11" fmla="*/ 1409700 h 1409700"/>
          </a:gdLst>
          <a:ahLst/>
          <a:cxnLst>
            <a:cxn ang="0">
              <a:pos x="connsiteX0" y="connsiteY0"/>
            </a:cxn>
            <a:cxn ang="0">
              <a:pos x="connsiteX1" y="connsiteY1"/>
            </a:cxn>
            <a:cxn ang="0">
              <a:pos x="connsiteX2" y="connsiteY2"/>
            </a:cxn>
            <a:cxn ang="0">
              <a:pos x="connsiteX3" y="connsiteY3"/>
            </a:cxn>
            <a:cxn ang="0">
              <a:pos x="connsiteX4" y="connsiteY4"/>
            </a:cxn>
            <a:cxn ang="0">
              <a:pos x="connsiteX5" y="connsiteY5"/>
            </a:cxn>
            <a:cxn ang="0">
              <a:pos x="connsiteX6" y="connsiteY6"/>
            </a:cxn>
            <a:cxn ang="0">
              <a:pos x="connsiteX7" y="connsiteY7"/>
            </a:cxn>
            <a:cxn ang="0">
              <a:pos x="connsiteX8" y="connsiteY8"/>
            </a:cxn>
            <a:cxn ang="0">
              <a:pos x="connsiteX9" y="connsiteY9"/>
            </a:cxn>
            <a:cxn ang="0">
              <a:pos x="connsiteX10" y="connsiteY10"/>
            </a:cxn>
            <a:cxn ang="0">
              <a:pos x="connsiteX11" y="connsiteY11"/>
            </a:cxn>
          </a:cxnLst>
          <a:rect l="l" t="t" r="r" b="b"/>
          <a:pathLst>
            <a:path w="1314450" h="1409700">
              <a:moveTo>
                <a:pt x="857250" y="1409700"/>
              </a:moveTo>
              <a:lnTo>
                <a:pt x="1314450" y="571500"/>
              </a:lnTo>
              <a:lnTo>
                <a:pt x="361950" y="0"/>
              </a:lnTo>
              <a:lnTo>
                <a:pt x="0" y="590550"/>
              </a:lnTo>
              <a:lnTo>
                <a:pt x="76200" y="742950"/>
              </a:lnTo>
              <a:lnTo>
                <a:pt x="180975" y="704850"/>
              </a:lnTo>
              <a:lnTo>
                <a:pt x="323850" y="781050"/>
              </a:lnTo>
              <a:lnTo>
                <a:pt x="323850" y="781050"/>
              </a:lnTo>
              <a:lnTo>
                <a:pt x="419100" y="876300"/>
              </a:lnTo>
              <a:lnTo>
                <a:pt x="495300" y="1152525"/>
              </a:lnTo>
              <a:lnTo>
                <a:pt x="619125" y="1133475"/>
              </a:lnTo>
              <a:lnTo>
                <a:pt x="857250" y="1409700"/>
              </a:lnTo>
              <a:close/>
            </a:path>
          </a:pathLst>
        </a:custGeom>
        <a:solidFill>
          <a:schemeClr val="accent6">
            <a:alpha val="20000"/>
          </a:schemeClr>
        </a:solidFill>
      </xdr:spPr>
      <xdr:style>
        <a:lnRef idx="2">
          <a:schemeClr val="accent6">
            <a:shade val="15000"/>
          </a:schemeClr>
        </a:lnRef>
        <a:fillRef idx="1">
          <a:schemeClr val="accent6"/>
        </a:fillRef>
        <a:effectRef idx="0">
          <a:schemeClr val="accent6"/>
        </a:effectRef>
        <a:fontRef idx="minor">
          <a:schemeClr val="lt1"/>
        </a:fontRef>
      </xdr:style>
      <xdr:txBody>
        <a:bodyPr vertOverflow="clip" horzOverflow="clip" rtlCol="0" anchor="t"/>
        <a:lstStyle/>
        <a:p>
          <a:pPr algn="l"/>
          <a:endParaRPr lang="en-NZ" sz="1100"/>
        </a:p>
      </xdr:txBody>
    </xdr:sp>
    <xdr:clientData/>
  </xdr:twoCellAnchor>
</xdr:wsDr>
</file>

<file path=xl/richData/_rels/richValueRel.xml.rels><?xml version="1.0" encoding="UTF-8" standalone="yes"?>
<Relationships xmlns="http://schemas.openxmlformats.org/package/2006/relationships"><Relationship Id="rId8" Type="http://schemas.openxmlformats.org/officeDocument/2006/relationships/image" Target="../media/image8.png"/><Relationship Id="rId13" Type="http://schemas.openxmlformats.org/officeDocument/2006/relationships/image" Target="../media/image13.png"/><Relationship Id="rId3" Type="http://schemas.openxmlformats.org/officeDocument/2006/relationships/image" Target="../media/image3.png"/><Relationship Id="rId7" Type="http://schemas.openxmlformats.org/officeDocument/2006/relationships/image" Target="../media/image7.png"/><Relationship Id="rId12" Type="http://schemas.openxmlformats.org/officeDocument/2006/relationships/image" Target="../media/image12.png"/><Relationship Id="rId2" Type="http://schemas.openxmlformats.org/officeDocument/2006/relationships/image" Target="../media/image2.png"/><Relationship Id="rId1" Type="http://schemas.openxmlformats.org/officeDocument/2006/relationships/image" Target="../media/image1.png"/><Relationship Id="rId6" Type="http://schemas.openxmlformats.org/officeDocument/2006/relationships/image" Target="../media/image6.png"/><Relationship Id="rId11" Type="http://schemas.openxmlformats.org/officeDocument/2006/relationships/image" Target="../media/image11.png"/><Relationship Id="rId5" Type="http://schemas.openxmlformats.org/officeDocument/2006/relationships/image" Target="../media/image5.png"/><Relationship Id="rId10" Type="http://schemas.openxmlformats.org/officeDocument/2006/relationships/image" Target="../media/image10.png"/><Relationship Id="rId4" Type="http://schemas.openxmlformats.org/officeDocument/2006/relationships/image" Target="../media/image4.png"/><Relationship Id="rId9" Type="http://schemas.openxmlformats.org/officeDocument/2006/relationships/image" Target="../media/image9.png"/><Relationship Id="rId14" Type="http://schemas.openxmlformats.org/officeDocument/2006/relationships/image" Target="../media/image14.png"/></Relationships>
</file>

<file path=xl/richData/rdRichValueTypes.xml><?xml version="1.0" encoding="utf-8"?>
<rvTypesInfo xmlns="http://schemas.microsoft.com/office/spreadsheetml/2017/richdata2" xmlns:mc="http://schemas.openxmlformats.org/markup-compatibility/2006" xmlns:x="http://schemas.openxmlformats.org/spreadsheetml/2006/main" mc:Ignorable="x">
  <global>
    <keyFlags>
      <key name="_Self">
        <flag name="ExcludeFromFile" value="1"/>
        <flag name="ExcludeFromCalcComparison" value="1"/>
      </key>
      <key name="_DisplayString">
        <flag name="ExcludeFromCalcComparison" value="1"/>
      </key>
      <key name="_Flags">
        <flag name="ExcludeFromCalcComparison" value="1"/>
      </key>
      <key name="_Format">
        <flag name="ExcludeFromCalcComparison" value="1"/>
      </key>
      <key name="_SubLabel">
        <flag name="ExcludeFromCalcComparison" value="1"/>
      </key>
      <key name="_Attribution">
        <flag name="ExcludeFromCalcComparison" value="1"/>
      </key>
      <key name="_Icon">
        <flag name="ExcludeFromCalcComparison" value="1"/>
      </key>
      <key name="_Display">
        <flag name="ExcludeFromCalcComparison" value="1"/>
      </key>
      <key name="_CanonicalPropertyNames">
        <flag name="ExcludeFromCalcComparison" value="1"/>
      </key>
      <key name="_ClassificationId">
        <flag name="ExcludeFromCalcComparison" value="1"/>
      </key>
    </keyFlags>
  </global>
</rvTypesInfo>
</file>

<file path=xl/richData/rdrichvalue.xml><?xml version="1.0" encoding="utf-8"?>
<rvData xmlns="http://schemas.microsoft.com/office/spreadsheetml/2017/richdata" count="14">
  <rv s="0">
    <v>0</v>
    <v>5</v>
  </rv>
  <rv s="0">
    <v>1</v>
    <v>5</v>
  </rv>
  <rv s="0">
    <v>2</v>
    <v>5</v>
  </rv>
  <rv s="0">
    <v>3</v>
    <v>5</v>
  </rv>
  <rv s="0">
    <v>4</v>
    <v>5</v>
  </rv>
  <rv s="0">
    <v>5</v>
    <v>5</v>
  </rv>
  <rv s="0">
    <v>6</v>
    <v>5</v>
  </rv>
  <rv s="0">
    <v>7</v>
    <v>5</v>
  </rv>
  <rv s="0">
    <v>8</v>
    <v>5</v>
  </rv>
  <rv s="0">
    <v>9</v>
    <v>5</v>
  </rv>
  <rv s="0">
    <v>10</v>
    <v>5</v>
  </rv>
  <rv s="0">
    <v>11</v>
    <v>5</v>
  </rv>
  <rv s="0">
    <v>12</v>
    <v>5</v>
  </rv>
  <rv s="0">
    <v>13</v>
    <v>5</v>
  </rv>
</rvData>
</file>

<file path=xl/richData/rdrichvaluestructure.xml><?xml version="1.0" encoding="utf-8"?>
<rvStructures xmlns="http://schemas.microsoft.com/office/spreadsheetml/2017/richdata" count="1">
  <s t="_localImage">
    <k n="_rvRel:LocalImageIdentifier" t="i"/>
    <k n="CalcOrigin" t="i"/>
  </s>
</rvStructures>
</file>

<file path=xl/richData/richValueRel.xml><?xml version="1.0" encoding="utf-8"?>
<richValueRels xmlns="http://schemas.microsoft.com/office/spreadsheetml/2022/richvaluerel" xmlns:r="http://schemas.openxmlformats.org/officeDocument/2006/relationships">
  <rel r:id="rId1"/>
  <rel r:id="rId2"/>
  <rel r:id="rId3"/>
  <rel r:id="rId4"/>
  <rel r:id="rId5"/>
  <rel r:id="rId6"/>
  <rel r:id="rId7"/>
  <rel r:id="rId8"/>
  <rel r:id="rId9"/>
  <rel r:id="rId10"/>
  <rel r:id="rId11"/>
  <rel r:id="rId12"/>
  <rel r:id="rId13"/>
  <rel r:id="rId14"/>
</richValueRels>
</file>

<file path=xl/theme/theme1.xml><?xml version="1.0" encoding="utf-8"?>
<a:theme xmlns:a="http://schemas.openxmlformats.org/drawingml/2006/main" name="Office 2013 - 2022 Theme">
  <a:themeElements>
    <a:clrScheme name="Office 2013 - 2022">
      <a:dk1>
        <a:sysClr val="windowText" lastClr="000000"/>
      </a:dk1>
      <a:lt1>
        <a:sysClr val="window" lastClr="FFFFFF"/>
      </a:lt1>
      <a:dk2>
        <a:srgbClr val="44546A"/>
      </a:dk2>
      <a:lt2>
        <a:srgbClr val="E7E6E6"/>
      </a:lt2>
      <a:accent1>
        <a:srgbClr val="4472C4"/>
      </a:accent1>
      <a:accent2>
        <a:srgbClr val="ED7D31"/>
      </a:accent2>
      <a:accent3>
        <a:srgbClr val="A5A5A5"/>
      </a:accent3>
      <a:accent4>
        <a:srgbClr val="FFC000"/>
      </a:accent4>
      <a:accent5>
        <a:srgbClr val="5B9BD5"/>
      </a:accent5>
      <a:accent6>
        <a:srgbClr val="70AD47"/>
      </a:accent6>
      <a:hlink>
        <a:srgbClr val="0563C1"/>
      </a:hlink>
      <a:folHlink>
        <a:srgbClr val="954F72"/>
      </a:folHlink>
    </a:clrScheme>
    <a:fontScheme name="Office 2013 - 2022">
      <a:majorFont>
        <a:latin typeface="Calibri Light" panose="020F0302020204030204"/>
        <a:ea typeface=""/>
        <a:cs typeface=""/>
        <a:font script="Jpan" typeface="游ゴシック Light"/>
        <a:font script="Hang" typeface="맑은 고딕"/>
        <a:font script="Hans" typeface="等线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ajorFont>
      <a:minorFont>
        <a:latin typeface="Calibri" panose="020F0502020204030204"/>
        <a:ea typeface=""/>
        <a:cs typeface=""/>
        <a:font script="Jpan" typeface="游ゴシック"/>
        <a:font script="Hang" typeface="맑은 고딕"/>
        <a:font script="Hans" typeface="等线"/>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inorFont>
    </a:fontScheme>
    <a:fmtScheme name="Office 2013 - 2022">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2013 - 2022 Theme" id="{62F939B6-93AF-4DB8-9C6B-D6C7DFDC589F}" vid="{4A3C46E8-61CC-4603-A589-7422A47A8E4A}"/>
    </a:ext>
  </a:extLst>
</a:theme>
</file>

<file path=xl/worksheets/_rels/sheet1.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1" Type="http://schemas.openxmlformats.org/officeDocument/2006/relationships/printerSettings" Target="../printerSettings/printerSettings2.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6EBDDC-0C7B-47FF-B4E3-198033CB50B9}">
  <dimension ref="A1:O64"/>
  <sheetViews>
    <sheetView tabSelected="1" topLeftCell="A3" zoomScaleNormal="100" workbookViewId="0">
      <selection activeCell="C9" sqref="C9"/>
    </sheetView>
  </sheetViews>
  <sheetFormatPr defaultRowHeight="14.5" x14ac:dyDescent="0.35"/>
  <cols>
    <col min="1" max="1" width="26.453125" customWidth="1"/>
    <col min="2" max="2" width="15.26953125" customWidth="1"/>
    <col min="3" max="3" width="53.453125" style="1" customWidth="1"/>
    <col min="4" max="4" width="29.453125" hidden="1" customWidth="1"/>
    <col min="5" max="5" width="20.81640625" hidden="1" customWidth="1"/>
    <col min="6" max="11" width="22.7265625" hidden="1" customWidth="1"/>
    <col min="12" max="12" width="22.7265625" style="10" hidden="1" customWidth="1"/>
    <col min="13" max="13" width="30.453125" style="19" hidden="1" customWidth="1"/>
    <col min="14" max="15" width="30.453125" style="19" customWidth="1"/>
  </cols>
  <sheetData>
    <row r="1" spans="1:15" ht="21" x14ac:dyDescent="0.5">
      <c r="A1" s="64" t="s">
        <v>247</v>
      </c>
    </row>
    <row r="2" spans="1:15" ht="37" x14ac:dyDescent="0.35">
      <c r="A2" s="24" t="s">
        <v>44</v>
      </c>
      <c r="B2" s="19"/>
      <c r="C2" s="26"/>
      <c r="D2" s="19"/>
      <c r="E2" s="19"/>
      <c r="F2" s="19"/>
      <c r="G2" s="19"/>
      <c r="H2" s="19"/>
      <c r="I2" s="19"/>
      <c r="J2" s="19"/>
      <c r="K2" s="19"/>
      <c r="L2" s="14"/>
    </row>
    <row r="3" spans="1:15" ht="101.5" x14ac:dyDescent="0.35">
      <c r="A3" s="36" t="s">
        <v>253</v>
      </c>
      <c r="B3" s="16"/>
      <c r="C3" s="16" t="s">
        <v>91</v>
      </c>
      <c r="D3" s="16" t="s">
        <v>92</v>
      </c>
      <c r="E3" s="16" t="s">
        <v>112</v>
      </c>
      <c r="F3" s="16" t="s">
        <v>93</v>
      </c>
      <c r="G3" s="16" t="s">
        <v>94</v>
      </c>
      <c r="H3" s="16" t="s">
        <v>95</v>
      </c>
      <c r="I3" s="16" t="s">
        <v>96</v>
      </c>
      <c r="J3" s="16" t="s">
        <v>97</v>
      </c>
      <c r="K3" s="16" t="s">
        <v>98</v>
      </c>
      <c r="L3" s="16" t="s">
        <v>99</v>
      </c>
      <c r="M3" s="16" t="s">
        <v>249</v>
      </c>
      <c r="N3" s="16" t="s">
        <v>296</v>
      </c>
      <c r="O3" s="16" t="s">
        <v>293</v>
      </c>
    </row>
    <row r="4" spans="1:15" ht="29" x14ac:dyDescent="0.35">
      <c r="A4" s="41" t="s">
        <v>12</v>
      </c>
      <c r="B4" s="38"/>
      <c r="C4" s="38"/>
      <c r="D4" s="38"/>
      <c r="E4" s="38"/>
      <c r="F4" s="38"/>
      <c r="G4" s="38"/>
      <c r="H4" s="38"/>
      <c r="I4" s="38"/>
      <c r="J4" s="38"/>
      <c r="K4" s="38"/>
      <c r="L4" s="66"/>
      <c r="M4" s="38"/>
      <c r="N4" s="38"/>
      <c r="O4" s="38"/>
    </row>
    <row r="5" spans="1:15" x14ac:dyDescent="0.35">
      <c r="A5" s="26" t="s">
        <v>15</v>
      </c>
      <c r="B5" s="19"/>
      <c r="C5" s="19"/>
      <c r="D5" s="19"/>
      <c r="E5" s="19"/>
      <c r="F5" s="19"/>
      <c r="G5" s="19"/>
      <c r="H5" s="19"/>
      <c r="I5" s="19"/>
      <c r="J5" s="19"/>
      <c r="K5" s="19"/>
      <c r="L5" s="14"/>
    </row>
    <row r="6" spans="1:15" ht="117.75" customHeight="1" x14ac:dyDescent="0.35">
      <c r="A6" s="19" t="s">
        <v>248</v>
      </c>
      <c r="B6" s="19" t="s">
        <v>55</v>
      </c>
      <c r="C6" s="19" t="s">
        <v>100</v>
      </c>
      <c r="G6" s="19"/>
      <c r="H6" s="19"/>
      <c r="I6" s="19"/>
      <c r="J6" s="19"/>
      <c r="K6" s="19"/>
      <c r="L6" s="14"/>
      <c r="M6" s="19" t="s">
        <v>292</v>
      </c>
      <c r="N6" s="19" t="s">
        <v>297</v>
      </c>
      <c r="O6" s="19" t="s">
        <v>300</v>
      </c>
    </row>
    <row r="7" spans="1:15" ht="249" customHeight="1" x14ac:dyDescent="0.35">
      <c r="B7" s="19"/>
      <c r="C7" s="19" t="e" vm="1">
        <v>#VALUE!</v>
      </c>
      <c r="D7" s="19" t="s">
        <v>101</v>
      </c>
      <c r="E7" s="19" t="str">
        <f xml:space="preserve"> "About 540 lots"</f>
        <v>About 540 lots</v>
      </c>
      <c r="F7" s="19" t="s">
        <v>102</v>
      </c>
      <c r="G7" s="19" t="s">
        <v>103</v>
      </c>
      <c r="H7" s="19" t="s">
        <v>108</v>
      </c>
      <c r="I7" s="19" t="s">
        <v>105</v>
      </c>
      <c r="J7" s="19" t="s">
        <v>106</v>
      </c>
      <c r="K7" s="19" t="s">
        <v>107</v>
      </c>
      <c r="L7" s="14" t="s">
        <v>109</v>
      </c>
    </row>
    <row r="8" spans="1:15" x14ac:dyDescent="0.35">
      <c r="A8" s="26" t="s">
        <v>14</v>
      </c>
      <c r="B8" s="19"/>
      <c r="C8" s="19"/>
      <c r="D8" s="19"/>
      <c r="E8" s="19"/>
      <c r="F8" s="19"/>
      <c r="G8" s="19"/>
      <c r="H8" s="19"/>
      <c r="I8" s="19"/>
      <c r="J8" s="19"/>
      <c r="K8" s="19"/>
      <c r="L8" s="14"/>
    </row>
    <row r="9" spans="1:15" ht="146.25" customHeight="1" x14ac:dyDescent="0.35">
      <c r="A9" s="19" t="s">
        <v>250</v>
      </c>
      <c r="B9" s="19" t="s">
        <v>55</v>
      </c>
      <c r="C9" s="19" t="s">
        <v>110</v>
      </c>
      <c r="D9" s="19" t="s">
        <v>111</v>
      </c>
      <c r="E9" s="19" t="s">
        <v>113</v>
      </c>
      <c r="F9" s="19" t="s">
        <v>102</v>
      </c>
      <c r="G9" s="19" t="s">
        <v>103</v>
      </c>
      <c r="H9" s="19" t="s">
        <v>104</v>
      </c>
      <c r="I9" s="19" t="s">
        <v>105</v>
      </c>
      <c r="J9" s="19" t="s">
        <v>114</v>
      </c>
      <c r="K9" s="19" t="s">
        <v>107</v>
      </c>
      <c r="L9" s="14" t="s">
        <v>115</v>
      </c>
      <c r="M9" s="19" t="s">
        <v>251</v>
      </c>
      <c r="N9" s="19" t="s">
        <v>297</v>
      </c>
      <c r="O9" s="19" t="s">
        <v>300</v>
      </c>
    </row>
    <row r="10" spans="1:15" ht="237" customHeight="1" x14ac:dyDescent="0.35">
      <c r="A10" s="19"/>
      <c r="B10" s="19"/>
      <c r="C10" s="19" t="e" vm="1">
        <v>#VALUE!</v>
      </c>
      <c r="E10" s="19"/>
      <c r="F10" s="19"/>
      <c r="G10" s="19"/>
      <c r="H10" s="19"/>
      <c r="I10" s="19"/>
      <c r="J10" s="19"/>
      <c r="K10" s="19"/>
      <c r="L10" s="14"/>
    </row>
    <row r="11" spans="1:15" x14ac:dyDescent="0.35">
      <c r="A11" s="26" t="s">
        <v>13</v>
      </c>
      <c r="B11" s="14"/>
      <c r="C11" s="14"/>
      <c r="D11" s="14"/>
      <c r="E11" s="14"/>
      <c r="F11" s="14"/>
      <c r="G11" s="14"/>
      <c r="H11" s="14"/>
      <c r="I11" s="14"/>
      <c r="J11" s="14"/>
      <c r="K11" s="14"/>
      <c r="L11" s="14"/>
    </row>
    <row r="12" spans="1:15" ht="68.25" customHeight="1" x14ac:dyDescent="0.35">
      <c r="A12" s="19" t="s">
        <v>252</v>
      </c>
      <c r="B12" s="19" t="s">
        <v>55</v>
      </c>
      <c r="C12" s="19" t="s">
        <v>121</v>
      </c>
      <c r="D12" s="19"/>
      <c r="E12" s="19"/>
      <c r="F12" s="19"/>
      <c r="G12" s="19"/>
      <c r="H12" s="19"/>
      <c r="I12" s="19"/>
      <c r="J12" s="19"/>
      <c r="K12" s="19"/>
      <c r="L12" s="14"/>
    </row>
    <row r="13" spans="1:15" ht="234.75" customHeight="1" x14ac:dyDescent="0.35">
      <c r="A13" s="19"/>
      <c r="B13" s="19"/>
      <c r="C13" s="19" t="e" vm="1">
        <v>#VALUE!</v>
      </c>
      <c r="D13" s="19" t="s">
        <v>116</v>
      </c>
      <c r="E13" s="19" t="s">
        <v>117</v>
      </c>
      <c r="F13" s="19" t="s">
        <v>102</v>
      </c>
      <c r="G13" s="19" t="s">
        <v>119</v>
      </c>
      <c r="H13" s="19" t="s">
        <v>104</v>
      </c>
      <c r="I13" s="19" t="s">
        <v>105</v>
      </c>
      <c r="J13" s="19" t="s">
        <v>118</v>
      </c>
      <c r="K13" s="19" t="s">
        <v>107</v>
      </c>
      <c r="L13" s="14" t="s">
        <v>115</v>
      </c>
      <c r="M13" s="19" t="s">
        <v>251</v>
      </c>
      <c r="N13" s="19" t="s">
        <v>297</v>
      </c>
      <c r="O13" s="19" t="s">
        <v>300</v>
      </c>
    </row>
    <row r="14" spans="1:15" ht="29" x14ac:dyDescent="0.35">
      <c r="A14" s="41" t="s">
        <v>46</v>
      </c>
      <c r="B14" s="22"/>
      <c r="C14" s="22"/>
      <c r="D14" s="22"/>
      <c r="E14" s="22"/>
      <c r="F14" s="22"/>
      <c r="G14" s="22"/>
      <c r="H14" s="22"/>
      <c r="I14" s="22"/>
      <c r="J14" s="22"/>
      <c r="K14" s="22"/>
      <c r="L14" s="41"/>
    </row>
    <row r="15" spans="1:15" s="25" customFormat="1" ht="129" customHeight="1" x14ac:dyDescent="0.35">
      <c r="A15" s="19" t="s">
        <v>255</v>
      </c>
      <c r="B15" s="19" t="s">
        <v>55</v>
      </c>
      <c r="C15" s="19" t="s">
        <v>127</v>
      </c>
      <c r="D15" s="25" t="s">
        <v>128</v>
      </c>
      <c r="E15" s="19" t="s">
        <v>130</v>
      </c>
      <c r="F15" s="19" t="s">
        <v>129</v>
      </c>
      <c r="G15" s="19" t="s">
        <v>141</v>
      </c>
      <c r="H15" s="19" t="s">
        <v>104</v>
      </c>
      <c r="I15" s="19" t="s">
        <v>105</v>
      </c>
      <c r="J15" s="19" t="s">
        <v>118</v>
      </c>
      <c r="K15" s="19" t="s">
        <v>131</v>
      </c>
      <c r="L15" s="14" t="s">
        <v>132</v>
      </c>
      <c r="M15" s="19" t="s">
        <v>254</v>
      </c>
      <c r="N15" s="19" t="s">
        <v>298</v>
      </c>
      <c r="O15" s="19" t="s">
        <v>298</v>
      </c>
    </row>
    <row r="16" spans="1:15" ht="177.75" customHeight="1" x14ac:dyDescent="0.35">
      <c r="A16" s="19"/>
      <c r="B16" s="19"/>
      <c r="C16" s="1" t="e" vm="2">
        <v>#VALUE!</v>
      </c>
      <c r="E16" s="19"/>
      <c r="F16" s="19"/>
      <c r="G16" s="19"/>
      <c r="H16" s="19"/>
      <c r="I16" s="19"/>
      <c r="J16" s="19"/>
      <c r="K16" s="19"/>
      <c r="L16" s="14"/>
      <c r="M16" s="19" t="s">
        <v>265</v>
      </c>
    </row>
    <row r="17" spans="1:15" ht="29" x14ac:dyDescent="0.35">
      <c r="A17" s="41" t="s">
        <v>16</v>
      </c>
      <c r="B17" s="22"/>
      <c r="C17" s="22"/>
      <c r="D17" s="22"/>
      <c r="E17" s="22"/>
      <c r="F17" s="22"/>
      <c r="G17" s="22"/>
      <c r="H17" s="22"/>
      <c r="I17" s="22"/>
      <c r="J17" s="22"/>
      <c r="K17" s="22"/>
      <c r="L17" s="41"/>
    </row>
    <row r="18" spans="1:15" ht="126" customHeight="1" x14ac:dyDescent="0.35">
      <c r="A18" s="14" t="s">
        <v>47</v>
      </c>
      <c r="B18" s="19" t="s">
        <v>55</v>
      </c>
      <c r="C18" s="19" t="s">
        <v>133</v>
      </c>
      <c r="D18" s="19" t="s">
        <v>134</v>
      </c>
      <c r="E18" s="19" t="s">
        <v>135</v>
      </c>
      <c r="F18" s="19" t="s">
        <v>136</v>
      </c>
      <c r="G18" s="19" t="s">
        <v>141</v>
      </c>
      <c r="H18" s="19" t="s">
        <v>104</v>
      </c>
      <c r="I18" s="19" t="s">
        <v>105</v>
      </c>
      <c r="J18" s="19" t="s">
        <v>118</v>
      </c>
      <c r="K18" s="19" t="s">
        <v>137</v>
      </c>
      <c r="L18" s="14" t="s">
        <v>132</v>
      </c>
      <c r="M18" s="68" t="s">
        <v>266</v>
      </c>
    </row>
    <row r="19" spans="1:15" ht="198" customHeight="1" x14ac:dyDescent="0.35">
      <c r="A19" s="19" t="s">
        <v>256</v>
      </c>
      <c r="B19" s="19"/>
      <c r="C19" s="19" t="e" vm="3">
        <v>#VALUE!</v>
      </c>
      <c r="D19" s="19"/>
      <c r="E19" s="19"/>
      <c r="F19" s="19"/>
      <c r="G19" s="19"/>
      <c r="H19" s="19"/>
      <c r="I19" s="19"/>
      <c r="J19" s="19"/>
      <c r="K19" s="19"/>
      <c r="L19" s="14"/>
      <c r="M19" s="68"/>
      <c r="O19" s="19" t="s">
        <v>301</v>
      </c>
    </row>
    <row r="20" spans="1:15" ht="122.25" customHeight="1" x14ac:dyDescent="0.35">
      <c r="A20" s="14" t="s">
        <v>48</v>
      </c>
      <c r="B20" s="19" t="s">
        <v>55</v>
      </c>
      <c r="C20" s="19" t="s">
        <v>138</v>
      </c>
      <c r="D20" s="19" t="s">
        <v>139</v>
      </c>
      <c r="E20" s="19" t="s">
        <v>140</v>
      </c>
      <c r="F20" s="19" t="s">
        <v>136</v>
      </c>
      <c r="G20" s="19" t="s">
        <v>141</v>
      </c>
      <c r="H20" s="19" t="s">
        <v>104</v>
      </c>
      <c r="I20" s="19" t="s">
        <v>105</v>
      </c>
      <c r="J20" s="19" t="s">
        <v>118</v>
      </c>
      <c r="K20" s="19" t="s">
        <v>142</v>
      </c>
      <c r="L20" s="14" t="s">
        <v>143</v>
      </c>
      <c r="M20" s="19" t="s">
        <v>267</v>
      </c>
    </row>
    <row r="21" spans="1:15" ht="201.75" customHeight="1" x14ac:dyDescent="0.35">
      <c r="A21" s="1" t="s">
        <v>257</v>
      </c>
      <c r="B21" s="19"/>
      <c r="C21" s="19" t="e" vm="3">
        <v>#VALUE!</v>
      </c>
      <c r="D21" s="19"/>
      <c r="E21" s="19"/>
      <c r="F21" s="19"/>
      <c r="G21" s="19"/>
      <c r="H21" s="19"/>
      <c r="I21" s="19"/>
      <c r="J21" s="19"/>
      <c r="K21" s="19"/>
      <c r="L21" s="14"/>
      <c r="N21" s="19" t="s">
        <v>299</v>
      </c>
      <c r="O21" s="19" t="s">
        <v>300</v>
      </c>
    </row>
    <row r="22" spans="1:15" ht="145.5" customHeight="1" x14ac:dyDescent="0.35">
      <c r="A22" s="14" t="s">
        <v>63</v>
      </c>
      <c r="B22" s="19" t="s">
        <v>61</v>
      </c>
      <c r="C22" s="19" t="s">
        <v>144</v>
      </c>
      <c r="D22" s="19" t="s">
        <v>145</v>
      </c>
      <c r="E22" s="19" t="s">
        <v>146</v>
      </c>
      <c r="F22" s="19" t="s">
        <v>136</v>
      </c>
      <c r="G22" s="19" t="s">
        <v>141</v>
      </c>
      <c r="H22" s="19" t="s">
        <v>148</v>
      </c>
      <c r="I22" s="19" t="s">
        <v>105</v>
      </c>
      <c r="J22" s="19" t="s">
        <v>118</v>
      </c>
      <c r="K22" s="19" t="s">
        <v>147</v>
      </c>
      <c r="L22" s="14" t="s">
        <v>143</v>
      </c>
      <c r="M22" s="19" t="s">
        <v>258</v>
      </c>
    </row>
    <row r="23" spans="1:15" ht="231" customHeight="1" x14ac:dyDescent="0.35">
      <c r="A23" s="19" t="s">
        <v>256</v>
      </c>
      <c r="B23" s="19"/>
      <c r="C23" s="19" t="e" vm="3">
        <v>#VALUE!</v>
      </c>
      <c r="D23" s="19" t="s">
        <v>149</v>
      </c>
      <c r="E23" s="19"/>
      <c r="F23" s="19"/>
      <c r="G23" s="19"/>
      <c r="H23" s="19"/>
      <c r="I23" s="19"/>
      <c r="J23" s="19"/>
      <c r="K23" s="19"/>
      <c r="L23" s="14"/>
      <c r="N23" s="19" t="s">
        <v>299</v>
      </c>
      <c r="O23" s="19" t="s">
        <v>300</v>
      </c>
    </row>
    <row r="24" spans="1:15" ht="29" x14ac:dyDescent="0.35">
      <c r="A24" s="41" t="s">
        <v>17</v>
      </c>
      <c r="B24" s="22"/>
      <c r="C24" s="22"/>
      <c r="D24" s="22"/>
      <c r="E24" s="22"/>
      <c r="F24" s="22"/>
      <c r="G24" s="22"/>
      <c r="H24" s="22"/>
      <c r="I24" s="22"/>
      <c r="J24" s="22"/>
      <c r="K24" s="22"/>
      <c r="L24" s="41"/>
    </row>
    <row r="25" spans="1:15" ht="171" customHeight="1" x14ac:dyDescent="0.35">
      <c r="A25" s="14" t="s">
        <v>51</v>
      </c>
      <c r="B25" s="19" t="s">
        <v>55</v>
      </c>
      <c r="C25" s="19" t="s">
        <v>151</v>
      </c>
      <c r="D25" s="19" t="s">
        <v>149</v>
      </c>
      <c r="E25" s="19" t="s">
        <v>150</v>
      </c>
      <c r="F25" s="19" t="s">
        <v>136</v>
      </c>
      <c r="G25" s="19" t="s">
        <v>141</v>
      </c>
      <c r="H25" s="19" t="s">
        <v>152</v>
      </c>
      <c r="I25" s="19" t="s">
        <v>105</v>
      </c>
      <c r="J25" s="19" t="s">
        <v>118</v>
      </c>
      <c r="K25" s="19" t="s">
        <v>142</v>
      </c>
      <c r="L25" s="14" t="s">
        <v>143</v>
      </c>
      <c r="M25" s="19" t="s">
        <v>268</v>
      </c>
    </row>
    <row r="26" spans="1:15" ht="216" customHeight="1" x14ac:dyDescent="0.35">
      <c r="A26" s="19" t="s">
        <v>260</v>
      </c>
      <c r="B26" s="19"/>
      <c r="C26" s="19" t="e" vm="4">
        <v>#VALUE!</v>
      </c>
      <c r="D26" s="19"/>
      <c r="E26" s="19"/>
      <c r="F26" s="19"/>
      <c r="G26" s="19"/>
      <c r="H26" s="19"/>
      <c r="I26" s="19"/>
      <c r="J26" s="19"/>
      <c r="K26" s="19"/>
      <c r="L26" s="14"/>
      <c r="N26" s="19" t="s">
        <v>299</v>
      </c>
      <c r="O26" s="19" t="s">
        <v>300</v>
      </c>
    </row>
    <row r="27" spans="1:15" ht="132" customHeight="1" x14ac:dyDescent="0.35">
      <c r="A27" s="14" t="s">
        <v>53</v>
      </c>
      <c r="B27" s="19" t="s">
        <v>55</v>
      </c>
      <c r="C27" s="19" t="s">
        <v>153</v>
      </c>
      <c r="D27" s="19" t="s">
        <v>149</v>
      </c>
      <c r="E27" s="19" t="s">
        <v>154</v>
      </c>
      <c r="F27" s="19" t="s">
        <v>136</v>
      </c>
      <c r="G27" s="19" t="s">
        <v>155</v>
      </c>
      <c r="H27" s="19" t="s">
        <v>156</v>
      </c>
      <c r="I27" s="19" t="s">
        <v>105</v>
      </c>
      <c r="J27" s="19" t="s">
        <v>118</v>
      </c>
      <c r="K27" s="19" t="s">
        <v>142</v>
      </c>
      <c r="L27" s="14" t="s">
        <v>143</v>
      </c>
      <c r="M27" s="68" t="s">
        <v>259</v>
      </c>
    </row>
    <row r="28" spans="1:15" ht="250.5" customHeight="1" x14ac:dyDescent="0.35">
      <c r="A28" s="19" t="s">
        <v>261</v>
      </c>
      <c r="B28" s="19"/>
      <c r="C28" s="19" t="e" vm="5">
        <v>#VALUE!</v>
      </c>
      <c r="D28" s="19"/>
      <c r="E28" s="19"/>
      <c r="F28" s="19"/>
      <c r="G28" s="19"/>
      <c r="H28" s="19"/>
      <c r="I28" s="19"/>
      <c r="J28" s="19"/>
      <c r="K28" s="19"/>
      <c r="L28" s="14"/>
      <c r="M28" s="68"/>
      <c r="N28" s="19" t="s">
        <v>299</v>
      </c>
      <c r="O28" s="19" t="s">
        <v>300</v>
      </c>
    </row>
    <row r="29" spans="1:15" ht="91.5" customHeight="1" x14ac:dyDescent="0.35">
      <c r="A29" s="14" t="s">
        <v>4</v>
      </c>
      <c r="B29" s="19" t="s">
        <v>55</v>
      </c>
      <c r="C29" s="19" t="s">
        <v>157</v>
      </c>
      <c r="D29" s="19" t="s">
        <v>149</v>
      </c>
      <c r="E29" s="19" t="s">
        <v>158</v>
      </c>
      <c r="F29" s="19" t="s">
        <v>136</v>
      </c>
      <c r="G29" s="19" t="s">
        <v>159</v>
      </c>
      <c r="H29" s="19" t="s">
        <v>104</v>
      </c>
      <c r="I29" s="19" t="s">
        <v>105</v>
      </c>
      <c r="J29" s="19" t="s">
        <v>118</v>
      </c>
      <c r="K29" s="19" t="s">
        <v>160</v>
      </c>
      <c r="L29" s="14" t="s">
        <v>143</v>
      </c>
      <c r="M29" s="19" t="s">
        <v>268</v>
      </c>
    </row>
    <row r="30" spans="1:15" ht="252" customHeight="1" x14ac:dyDescent="0.35">
      <c r="A30" s="19" t="s">
        <v>263</v>
      </c>
      <c r="B30" s="19"/>
      <c r="C30" s="19" t="e" vm="6">
        <v>#VALUE!</v>
      </c>
      <c r="D30" s="19"/>
      <c r="E30" s="19"/>
      <c r="F30" s="19"/>
      <c r="G30" s="19"/>
      <c r="H30" s="19"/>
      <c r="I30" s="19"/>
      <c r="J30" s="19"/>
      <c r="K30" s="19"/>
      <c r="L30" s="14"/>
      <c r="N30" s="19" t="s">
        <v>299</v>
      </c>
      <c r="O30" s="19" t="s">
        <v>300</v>
      </c>
    </row>
    <row r="31" spans="1:15" ht="123" customHeight="1" x14ac:dyDescent="0.35">
      <c r="A31" s="14" t="s">
        <v>21</v>
      </c>
      <c r="B31" s="19" t="s">
        <v>54</v>
      </c>
      <c r="C31" s="19" t="s">
        <v>165</v>
      </c>
      <c r="D31" s="19" t="s">
        <v>149</v>
      </c>
      <c r="E31" s="19" t="s">
        <v>161</v>
      </c>
      <c r="F31" s="19" t="s">
        <v>136</v>
      </c>
      <c r="G31" s="19" t="s">
        <v>164</v>
      </c>
      <c r="H31" s="19" t="s">
        <v>104</v>
      </c>
      <c r="I31" s="19" t="s">
        <v>105</v>
      </c>
      <c r="J31" s="19" t="s">
        <v>118</v>
      </c>
      <c r="K31" s="19" t="s">
        <v>163</v>
      </c>
      <c r="L31" s="14" t="s">
        <v>162</v>
      </c>
      <c r="M31" s="19" t="s">
        <v>268</v>
      </c>
    </row>
    <row r="32" spans="1:15" ht="261.75" customHeight="1" x14ac:dyDescent="0.35">
      <c r="A32" s="25" t="s">
        <v>262</v>
      </c>
      <c r="B32" s="19"/>
      <c r="C32" s="19" t="e" vm="6">
        <v>#VALUE!</v>
      </c>
      <c r="D32" s="19"/>
      <c r="E32" s="19"/>
      <c r="F32" s="19"/>
      <c r="G32" s="19"/>
      <c r="H32" s="19"/>
      <c r="I32" s="19"/>
      <c r="J32" s="19"/>
      <c r="K32" s="19"/>
      <c r="L32" s="14"/>
      <c r="O32" s="19" t="s">
        <v>295</v>
      </c>
    </row>
    <row r="33" spans="1:15" x14ac:dyDescent="0.35">
      <c r="A33" s="41" t="s">
        <v>56</v>
      </c>
      <c r="B33" s="22"/>
      <c r="C33" s="22"/>
      <c r="D33" s="22"/>
      <c r="E33" s="22"/>
      <c r="F33" s="22"/>
      <c r="G33" s="22"/>
      <c r="H33" s="22"/>
      <c r="I33" s="22"/>
      <c r="J33" s="22"/>
      <c r="K33" s="22"/>
      <c r="L33" s="41"/>
    </row>
    <row r="34" spans="1:15" ht="74.25" customHeight="1" x14ac:dyDescent="0.35">
      <c r="A34" s="14" t="s">
        <v>3</v>
      </c>
      <c r="B34" s="19" t="s">
        <v>55</v>
      </c>
      <c r="C34" s="19" t="s">
        <v>166</v>
      </c>
      <c r="D34" s="19" t="s">
        <v>167</v>
      </c>
      <c r="E34" s="19" t="s">
        <v>168</v>
      </c>
      <c r="F34" s="19" t="s">
        <v>129</v>
      </c>
      <c r="G34" s="19" t="s">
        <v>287</v>
      </c>
      <c r="H34" s="19" t="s">
        <v>104</v>
      </c>
      <c r="I34" s="19" t="s">
        <v>105</v>
      </c>
      <c r="J34" s="19" t="s">
        <v>118</v>
      </c>
      <c r="K34" s="19" t="s">
        <v>170</v>
      </c>
      <c r="L34" s="14" t="s">
        <v>132</v>
      </c>
      <c r="M34" s="68" t="s">
        <v>285</v>
      </c>
    </row>
    <row r="35" spans="1:15" ht="185.25" customHeight="1" x14ac:dyDescent="0.35">
      <c r="A35" s="19" t="s">
        <v>286</v>
      </c>
      <c r="B35" s="19"/>
      <c r="C35" s="19" t="e" vm="7">
        <v>#VALUE!</v>
      </c>
      <c r="D35" s="19"/>
      <c r="E35" s="19"/>
      <c r="F35" s="19"/>
      <c r="G35" s="19"/>
      <c r="H35" s="19"/>
      <c r="I35" s="19"/>
      <c r="J35" s="19"/>
      <c r="K35" s="19"/>
      <c r="L35" s="14"/>
      <c r="M35" s="68"/>
      <c r="N35" s="19" t="s">
        <v>299</v>
      </c>
      <c r="O35" s="19" t="s">
        <v>300</v>
      </c>
    </row>
    <row r="36" spans="1:15" ht="29" x14ac:dyDescent="0.35">
      <c r="A36" s="41" t="s">
        <v>18</v>
      </c>
      <c r="B36" s="22"/>
      <c r="C36" s="22"/>
      <c r="D36" s="22"/>
      <c r="E36" s="22"/>
      <c r="F36" s="22"/>
      <c r="G36" s="22"/>
      <c r="H36" s="22"/>
      <c r="I36" s="22"/>
      <c r="J36" s="22"/>
      <c r="K36" s="22"/>
      <c r="L36" s="41"/>
    </row>
    <row r="37" spans="1:15" ht="126" customHeight="1" x14ac:dyDescent="0.35">
      <c r="A37" s="14" t="s">
        <v>11</v>
      </c>
      <c r="B37" s="19" t="s">
        <v>55</v>
      </c>
      <c r="C37" s="19" t="s">
        <v>171</v>
      </c>
      <c r="D37" s="19" t="s">
        <v>149</v>
      </c>
      <c r="E37" s="19" t="s">
        <v>172</v>
      </c>
      <c r="F37" s="19" t="s">
        <v>136</v>
      </c>
      <c r="G37" s="19" t="s">
        <v>173</v>
      </c>
      <c r="H37" s="19" t="s">
        <v>175</v>
      </c>
      <c r="I37" s="19" t="s">
        <v>105</v>
      </c>
      <c r="J37" s="68" t="s">
        <v>174</v>
      </c>
      <c r="K37" s="19" t="s">
        <v>176</v>
      </c>
      <c r="L37" s="14" t="s">
        <v>143</v>
      </c>
      <c r="M37" s="68" t="s">
        <v>289</v>
      </c>
    </row>
    <row r="38" spans="1:15" ht="222.75" customHeight="1" x14ac:dyDescent="0.35">
      <c r="A38" s="19" t="s">
        <v>288</v>
      </c>
      <c r="B38" s="19"/>
      <c r="C38" s="19" t="e" vm="8">
        <v>#VALUE!</v>
      </c>
      <c r="D38" s="19"/>
      <c r="E38" s="19"/>
      <c r="F38" s="19"/>
      <c r="G38" s="19"/>
      <c r="H38" s="19"/>
      <c r="I38" s="19"/>
      <c r="J38" s="68"/>
      <c r="K38" s="19"/>
      <c r="L38" s="14"/>
      <c r="M38" s="68"/>
      <c r="N38" s="19" t="s">
        <v>299</v>
      </c>
      <c r="O38" s="19" t="s">
        <v>300</v>
      </c>
    </row>
    <row r="39" spans="1:15" ht="92.25" customHeight="1" x14ac:dyDescent="0.35">
      <c r="A39" s="14" t="s">
        <v>7</v>
      </c>
      <c r="B39" s="19" t="s">
        <v>55</v>
      </c>
      <c r="C39" s="19" t="s">
        <v>178</v>
      </c>
      <c r="D39" s="19" t="s">
        <v>149</v>
      </c>
      <c r="E39" s="19" t="s">
        <v>179</v>
      </c>
      <c r="F39" s="19" t="s">
        <v>136</v>
      </c>
      <c r="G39" s="19" t="s">
        <v>169</v>
      </c>
      <c r="H39" s="19" t="s">
        <v>180</v>
      </c>
      <c r="I39" s="19" t="s">
        <v>105</v>
      </c>
      <c r="J39" s="19" t="s">
        <v>186</v>
      </c>
      <c r="K39" s="19" t="s">
        <v>176</v>
      </c>
      <c r="L39" s="14" t="s">
        <v>143</v>
      </c>
      <c r="M39" s="68" t="s">
        <v>289</v>
      </c>
    </row>
    <row r="40" spans="1:15" ht="140.25" customHeight="1" x14ac:dyDescent="0.35">
      <c r="A40" s="19" t="s">
        <v>177</v>
      </c>
      <c r="B40" s="19"/>
      <c r="C40" s="19" t="s">
        <v>181</v>
      </c>
      <c r="D40" s="19"/>
      <c r="E40" s="19"/>
      <c r="F40" s="19"/>
      <c r="G40" s="19"/>
      <c r="H40" s="19"/>
      <c r="I40" s="19"/>
      <c r="J40" s="19"/>
      <c r="K40" s="19"/>
      <c r="L40" s="14"/>
      <c r="M40" s="68"/>
    </row>
    <row r="41" spans="1:15" ht="116" x14ac:dyDescent="0.35">
      <c r="A41" s="14" t="s">
        <v>60</v>
      </c>
      <c r="B41" s="19" t="s">
        <v>55</v>
      </c>
      <c r="C41" s="19" t="s">
        <v>182</v>
      </c>
      <c r="D41" s="19" t="s">
        <v>149</v>
      </c>
      <c r="E41" s="19" t="s">
        <v>183</v>
      </c>
      <c r="F41" s="19" t="s">
        <v>136</v>
      </c>
      <c r="G41" s="19" t="s">
        <v>184</v>
      </c>
      <c r="H41" s="19" t="s">
        <v>185</v>
      </c>
      <c r="I41" s="19" t="s">
        <v>105</v>
      </c>
      <c r="J41" s="19" t="s">
        <v>187</v>
      </c>
      <c r="K41" s="19" t="s">
        <v>176</v>
      </c>
      <c r="L41" s="14" t="s">
        <v>143</v>
      </c>
      <c r="M41" s="68" t="s">
        <v>289</v>
      </c>
    </row>
    <row r="42" spans="1:15" ht="297.75" customHeight="1" x14ac:dyDescent="0.35">
      <c r="A42" s="19" t="s">
        <v>290</v>
      </c>
      <c r="B42" s="19"/>
      <c r="C42" s="19" t="e" vm="8">
        <v>#VALUE!</v>
      </c>
      <c r="D42" s="19"/>
      <c r="E42" s="19"/>
      <c r="F42" s="19"/>
      <c r="G42" s="19"/>
      <c r="H42" s="19"/>
      <c r="I42" s="19"/>
      <c r="J42" s="19"/>
      <c r="K42" s="19"/>
      <c r="L42" s="14"/>
      <c r="M42" s="68"/>
      <c r="N42" s="19" t="s">
        <v>307</v>
      </c>
      <c r="O42" s="19" t="s">
        <v>302</v>
      </c>
    </row>
    <row r="43" spans="1:15" ht="18.5" x14ac:dyDescent="0.35">
      <c r="A43" s="24" t="s">
        <v>23</v>
      </c>
      <c r="B43" s="14"/>
      <c r="C43" s="14"/>
      <c r="D43" s="14"/>
      <c r="E43" s="14"/>
      <c r="F43" s="14"/>
      <c r="G43" s="14"/>
      <c r="H43" s="14"/>
      <c r="I43" s="14"/>
      <c r="J43" s="14"/>
      <c r="K43" s="14"/>
      <c r="L43" s="14"/>
    </row>
    <row r="44" spans="1:15" ht="88.5" customHeight="1" x14ac:dyDescent="0.35">
      <c r="A44" s="19" t="s">
        <v>39</v>
      </c>
      <c r="B44" s="19" t="s">
        <v>61</v>
      </c>
      <c r="C44" s="19" t="s">
        <v>188</v>
      </c>
      <c r="D44" s="19" t="s">
        <v>149</v>
      </c>
      <c r="E44" s="19" t="s">
        <v>189</v>
      </c>
      <c r="F44" s="19" t="s">
        <v>136</v>
      </c>
      <c r="G44" s="19" t="s">
        <v>190</v>
      </c>
      <c r="H44" s="19" t="s">
        <v>104</v>
      </c>
      <c r="I44" s="19" t="s">
        <v>105</v>
      </c>
      <c r="J44" s="19" t="s">
        <v>191</v>
      </c>
      <c r="K44" s="19" t="s">
        <v>192</v>
      </c>
      <c r="L44" s="14" t="s">
        <v>143</v>
      </c>
      <c r="M44" s="68" t="s">
        <v>291</v>
      </c>
    </row>
    <row r="45" spans="1:15" ht="242.25" customHeight="1" x14ac:dyDescent="0.35">
      <c r="A45" s="19" t="s">
        <v>250</v>
      </c>
      <c r="B45" s="19"/>
      <c r="C45" s="19" t="e" vm="1">
        <v>#VALUE!</v>
      </c>
      <c r="D45" s="19"/>
      <c r="E45" s="19"/>
      <c r="F45" s="19"/>
      <c r="G45" s="19"/>
      <c r="H45" s="19"/>
      <c r="I45" s="19"/>
      <c r="J45" s="19"/>
      <c r="K45" s="19"/>
      <c r="L45" s="14"/>
      <c r="M45" s="68"/>
    </row>
    <row r="46" spans="1:15" ht="37" x14ac:dyDescent="0.35">
      <c r="A46" s="24" t="s">
        <v>45</v>
      </c>
      <c r="B46" s="19"/>
      <c r="C46" s="19"/>
      <c r="D46" s="20"/>
      <c r="E46" s="20"/>
      <c r="F46" s="19"/>
      <c r="G46" s="19"/>
      <c r="H46" s="19"/>
      <c r="I46" s="21"/>
      <c r="J46" s="21"/>
      <c r="K46" s="21"/>
      <c r="L46" s="13"/>
      <c r="M46" s="68"/>
    </row>
    <row r="47" spans="1:15" ht="171" customHeight="1" x14ac:dyDescent="0.35">
      <c r="A47" s="14" t="s">
        <v>1</v>
      </c>
      <c r="B47" s="19" t="s">
        <v>55</v>
      </c>
      <c r="C47" s="19" t="s">
        <v>122</v>
      </c>
      <c r="D47" s="19" t="s">
        <v>120</v>
      </c>
      <c r="E47" s="19" t="s">
        <v>123</v>
      </c>
      <c r="F47" s="19" t="s">
        <v>124</v>
      </c>
      <c r="G47" s="19" t="s">
        <v>125</v>
      </c>
      <c r="H47" s="19" t="s">
        <v>104</v>
      </c>
      <c r="I47" s="19" t="s">
        <v>126</v>
      </c>
      <c r="J47" s="19" t="s">
        <v>118</v>
      </c>
      <c r="K47" s="19" t="s">
        <v>107</v>
      </c>
      <c r="L47" s="14" t="s">
        <v>201</v>
      </c>
      <c r="M47" s="68" t="s">
        <v>269</v>
      </c>
    </row>
    <row r="48" spans="1:15" ht="144.75" customHeight="1" x14ac:dyDescent="0.35">
      <c r="A48" s="65" t="s">
        <v>264</v>
      </c>
      <c r="B48" s="19"/>
      <c r="C48" s="19" t="e" vm="9">
        <v>#VALUE!</v>
      </c>
      <c r="D48" s="19"/>
      <c r="E48" s="19"/>
      <c r="F48" s="19"/>
      <c r="G48" s="19"/>
      <c r="H48" s="19"/>
      <c r="I48" s="19"/>
      <c r="J48" s="19"/>
      <c r="K48" s="19"/>
      <c r="L48" s="14"/>
      <c r="M48" s="68"/>
      <c r="N48" s="19" t="s">
        <v>299</v>
      </c>
      <c r="O48" s="19" t="s">
        <v>294</v>
      </c>
    </row>
    <row r="49" spans="1:15" ht="77.25" customHeight="1" x14ac:dyDescent="0.35">
      <c r="A49" s="14" t="s">
        <v>2</v>
      </c>
      <c r="B49" s="19" t="s">
        <v>312</v>
      </c>
      <c r="C49" s="19" t="s">
        <v>193</v>
      </c>
      <c r="D49" s="19" t="s">
        <v>194</v>
      </c>
      <c r="E49" s="19" t="s">
        <v>195</v>
      </c>
      <c r="F49" s="19" t="s">
        <v>196</v>
      </c>
      <c r="G49" s="19" t="s">
        <v>197</v>
      </c>
      <c r="H49" s="19" t="s">
        <v>198</v>
      </c>
      <c r="I49" s="19" t="s">
        <v>199</v>
      </c>
      <c r="J49" s="19" t="s">
        <v>200</v>
      </c>
      <c r="K49" s="19" t="s">
        <v>107</v>
      </c>
      <c r="L49" s="14" t="s">
        <v>272</v>
      </c>
      <c r="M49" s="68" t="s">
        <v>271</v>
      </c>
    </row>
    <row r="50" spans="1:15" ht="232.5" customHeight="1" x14ac:dyDescent="0.35">
      <c r="A50" s="19" t="s">
        <v>270</v>
      </c>
      <c r="B50" s="19"/>
      <c r="C50" s="19" t="e" vm="10">
        <v>#VALUE!</v>
      </c>
      <c r="D50" s="19"/>
      <c r="E50" s="19"/>
      <c r="F50" s="19"/>
      <c r="G50" s="19"/>
      <c r="H50" s="19"/>
      <c r="I50" s="19"/>
      <c r="J50" s="19"/>
      <c r="K50" s="19"/>
      <c r="L50" s="14"/>
      <c r="M50" s="68"/>
      <c r="N50" s="19" t="s">
        <v>299</v>
      </c>
      <c r="O50" s="19" t="s">
        <v>294</v>
      </c>
    </row>
    <row r="51" spans="1:15" ht="144.75" customHeight="1" x14ac:dyDescent="0.35">
      <c r="A51" s="14" t="s">
        <v>19</v>
      </c>
      <c r="B51" s="19" t="s">
        <v>55</v>
      </c>
      <c r="C51" s="19" t="s">
        <v>202</v>
      </c>
      <c r="D51" s="19" t="s">
        <v>203</v>
      </c>
      <c r="E51" s="19" t="s">
        <v>204</v>
      </c>
      <c r="F51" s="19" t="s">
        <v>196</v>
      </c>
      <c r="G51" s="19" t="s">
        <v>205</v>
      </c>
      <c r="H51" s="19" t="s">
        <v>206</v>
      </c>
      <c r="I51" s="19" t="s">
        <v>207</v>
      </c>
      <c r="J51" s="19" t="s">
        <v>200</v>
      </c>
      <c r="K51" s="19" t="s">
        <v>107</v>
      </c>
      <c r="L51" s="14" t="s">
        <v>208</v>
      </c>
      <c r="M51" s="19" t="s">
        <v>274</v>
      </c>
    </row>
    <row r="52" spans="1:15" ht="249" customHeight="1" x14ac:dyDescent="0.35">
      <c r="A52" s="19" t="s">
        <v>273</v>
      </c>
      <c r="B52" s="19"/>
      <c r="C52" s="19" t="e" vm="5">
        <v>#VALUE!</v>
      </c>
      <c r="D52" s="19"/>
      <c r="E52" s="19"/>
      <c r="F52" s="19"/>
      <c r="G52" s="19"/>
      <c r="H52" s="19"/>
      <c r="I52" s="19"/>
      <c r="J52" s="19"/>
      <c r="K52" s="19"/>
      <c r="L52" s="14"/>
      <c r="N52" s="19" t="s">
        <v>299</v>
      </c>
      <c r="O52" s="19" t="s">
        <v>294</v>
      </c>
    </row>
    <row r="53" spans="1:15" ht="171" customHeight="1" x14ac:dyDescent="0.35">
      <c r="A53" s="14" t="s">
        <v>52</v>
      </c>
      <c r="B53" s="19" t="s">
        <v>55</v>
      </c>
      <c r="C53" s="19" t="s">
        <v>213</v>
      </c>
      <c r="D53" s="19" t="s">
        <v>209</v>
      </c>
      <c r="E53" s="19" t="s">
        <v>210</v>
      </c>
      <c r="F53" s="19" t="s">
        <v>196</v>
      </c>
      <c r="G53" s="19" t="s">
        <v>211</v>
      </c>
      <c r="H53" s="19" t="s">
        <v>212</v>
      </c>
      <c r="I53" s="19" t="s">
        <v>214</v>
      </c>
      <c r="J53" s="19" t="s">
        <v>118</v>
      </c>
      <c r="K53" s="19" t="s">
        <v>107</v>
      </c>
      <c r="L53" s="14" t="s">
        <v>208</v>
      </c>
      <c r="M53" s="19" t="s">
        <v>274</v>
      </c>
    </row>
    <row r="54" spans="1:15" ht="248.25" customHeight="1" x14ac:dyDescent="0.35">
      <c r="A54" s="19"/>
      <c r="B54" s="19"/>
      <c r="C54" s="19" t="e" vm="5">
        <v>#VALUE!</v>
      </c>
      <c r="D54" s="19"/>
      <c r="E54" s="19"/>
      <c r="F54" s="19"/>
      <c r="G54" s="19"/>
      <c r="H54" s="19"/>
      <c r="I54" s="19"/>
      <c r="J54" s="19"/>
      <c r="K54" s="19"/>
      <c r="L54" s="14"/>
      <c r="N54" s="19" t="s">
        <v>299</v>
      </c>
      <c r="O54" s="19" t="s">
        <v>294</v>
      </c>
    </row>
    <row r="55" spans="1:15" ht="162" customHeight="1" x14ac:dyDescent="0.35">
      <c r="A55" s="14" t="s">
        <v>5</v>
      </c>
      <c r="B55" s="19" t="s">
        <v>55</v>
      </c>
      <c r="C55" s="19" t="s">
        <v>215</v>
      </c>
      <c r="D55" s="19"/>
      <c r="E55" s="19" t="s">
        <v>216</v>
      </c>
      <c r="F55" s="19" t="s">
        <v>196</v>
      </c>
      <c r="G55" s="19" t="s">
        <v>217</v>
      </c>
      <c r="H55" s="19" t="s">
        <v>218</v>
      </c>
      <c r="I55" s="19" t="s">
        <v>219</v>
      </c>
      <c r="J55" s="19" t="s">
        <v>220</v>
      </c>
      <c r="K55" s="19" t="s">
        <v>221</v>
      </c>
      <c r="L55" s="67" t="s">
        <v>222</v>
      </c>
      <c r="M55" s="68" t="s">
        <v>275</v>
      </c>
    </row>
    <row r="56" spans="1:15" ht="252" customHeight="1" x14ac:dyDescent="0.35">
      <c r="A56" s="19" t="s">
        <v>263</v>
      </c>
      <c r="B56" s="19"/>
      <c r="C56" s="19" t="e" vm="6">
        <v>#VALUE!</v>
      </c>
      <c r="D56" s="19"/>
      <c r="E56" s="19"/>
      <c r="F56" s="19"/>
      <c r="G56" s="19"/>
      <c r="H56" s="19"/>
      <c r="I56" s="19"/>
      <c r="J56" s="19"/>
      <c r="K56" s="19"/>
      <c r="L56" s="67"/>
      <c r="M56" s="68"/>
      <c r="N56" s="19" t="s">
        <v>299</v>
      </c>
      <c r="O56" s="19" t="s">
        <v>294</v>
      </c>
    </row>
    <row r="57" spans="1:15" ht="87" x14ac:dyDescent="0.35">
      <c r="A57" s="14" t="s">
        <v>71</v>
      </c>
      <c r="B57" s="19" t="s">
        <v>55</v>
      </c>
      <c r="C57" s="19" t="s">
        <v>223</v>
      </c>
      <c r="E57" s="19" t="s">
        <v>224</v>
      </c>
      <c r="F57" s="19" t="s">
        <v>225</v>
      </c>
      <c r="G57" s="19" t="s">
        <v>226</v>
      </c>
      <c r="H57" s="19" t="s">
        <v>104</v>
      </c>
      <c r="I57" s="19" t="s">
        <v>227</v>
      </c>
      <c r="J57" s="19" t="s">
        <v>118</v>
      </c>
      <c r="K57" s="19" t="s">
        <v>228</v>
      </c>
      <c r="L57" s="14" t="s">
        <v>229</v>
      </c>
    </row>
    <row r="58" spans="1:15" ht="212.25" customHeight="1" x14ac:dyDescent="0.35">
      <c r="A58" s="19" t="s">
        <v>276</v>
      </c>
      <c r="B58" s="19"/>
      <c r="C58" s="19" t="e" vm="11">
        <v>#VALUE!</v>
      </c>
      <c r="D58" s="19"/>
      <c r="E58" s="19"/>
      <c r="F58" s="19"/>
      <c r="G58" s="19"/>
      <c r="H58" s="19"/>
      <c r="I58" s="19"/>
      <c r="J58" s="19"/>
      <c r="K58" s="19"/>
      <c r="L58" s="14"/>
      <c r="N58" s="19" t="s">
        <v>299</v>
      </c>
      <c r="O58" s="19" t="s">
        <v>294</v>
      </c>
    </row>
    <row r="59" spans="1:15" ht="93.75" customHeight="1" x14ac:dyDescent="0.35">
      <c r="A59" s="14" t="s">
        <v>89</v>
      </c>
      <c r="B59" s="19"/>
      <c r="C59" s="19" t="s">
        <v>230</v>
      </c>
      <c r="D59" s="19"/>
      <c r="E59" s="19" t="s">
        <v>231</v>
      </c>
      <c r="F59" s="19" t="s">
        <v>232</v>
      </c>
      <c r="G59" s="19" t="s">
        <v>233</v>
      </c>
      <c r="H59" s="19" t="s">
        <v>234</v>
      </c>
      <c r="I59" s="19" t="s">
        <v>235</v>
      </c>
      <c r="J59" s="68" t="s">
        <v>236</v>
      </c>
      <c r="K59" s="19" t="s">
        <v>163</v>
      </c>
      <c r="L59" s="67" t="s">
        <v>277</v>
      </c>
      <c r="M59" s="68" t="s">
        <v>279</v>
      </c>
    </row>
    <row r="60" spans="1:15" ht="309" customHeight="1" x14ac:dyDescent="0.35">
      <c r="A60" s="19" t="s">
        <v>283</v>
      </c>
      <c r="B60" s="19" t="s">
        <v>312</v>
      </c>
      <c r="C60" s="19" t="e" vm="12">
        <v>#VALUE!</v>
      </c>
      <c r="D60" s="19"/>
      <c r="E60" s="19"/>
      <c r="F60" s="19"/>
      <c r="G60" s="19"/>
      <c r="H60" s="19"/>
      <c r="I60" s="19"/>
      <c r="J60" s="68"/>
      <c r="K60" s="19"/>
      <c r="L60" s="67"/>
      <c r="M60" s="68"/>
      <c r="N60" s="19" t="s">
        <v>306</v>
      </c>
      <c r="O60" s="19" t="s">
        <v>305</v>
      </c>
    </row>
    <row r="61" spans="1:15" ht="209.25" customHeight="1" x14ac:dyDescent="0.35">
      <c r="A61" s="14" t="s">
        <v>65</v>
      </c>
      <c r="B61" s="19" t="s">
        <v>312</v>
      </c>
      <c r="C61" s="19" t="s">
        <v>237</v>
      </c>
      <c r="D61" s="19"/>
      <c r="E61" s="19" t="s">
        <v>238</v>
      </c>
      <c r="F61" s="19" t="s">
        <v>232</v>
      </c>
      <c r="G61" s="19" t="s">
        <v>240</v>
      </c>
      <c r="H61" s="19" t="s">
        <v>104</v>
      </c>
      <c r="I61" s="19" t="s">
        <v>235</v>
      </c>
      <c r="J61" s="19" t="s">
        <v>239</v>
      </c>
      <c r="K61" s="19" t="s">
        <v>163</v>
      </c>
      <c r="L61" s="67" t="s">
        <v>278</v>
      </c>
      <c r="M61" s="19" t="s">
        <v>280</v>
      </c>
    </row>
    <row r="62" spans="1:15" ht="144.75" customHeight="1" x14ac:dyDescent="0.35">
      <c r="A62" s="19" t="s">
        <v>282</v>
      </c>
      <c r="B62" s="19"/>
      <c r="C62" s="19" t="e" vm="13">
        <v>#VALUE!</v>
      </c>
      <c r="D62" s="19"/>
      <c r="E62" s="19"/>
      <c r="F62" s="19"/>
      <c r="G62" s="19"/>
      <c r="H62" s="19"/>
      <c r="I62" s="19"/>
      <c r="J62" s="19"/>
      <c r="K62" s="19"/>
      <c r="L62" s="67"/>
      <c r="N62" s="19" t="s">
        <v>299</v>
      </c>
      <c r="O62" s="19" t="s">
        <v>294</v>
      </c>
    </row>
    <row r="63" spans="1:15" ht="227.25" customHeight="1" x14ac:dyDescent="0.35">
      <c r="A63" s="14" t="s">
        <v>59</v>
      </c>
      <c r="B63" s="19" t="s">
        <v>54</v>
      </c>
      <c r="C63" s="19" t="s">
        <v>241</v>
      </c>
      <c r="D63" s="19"/>
      <c r="E63" s="19" t="s">
        <v>242</v>
      </c>
      <c r="F63" s="19" t="s">
        <v>243</v>
      </c>
      <c r="G63" s="19" t="s">
        <v>244</v>
      </c>
      <c r="H63" s="19" t="s">
        <v>104</v>
      </c>
      <c r="I63" s="19" t="s">
        <v>235</v>
      </c>
      <c r="J63" s="19" t="s">
        <v>245</v>
      </c>
      <c r="K63" s="19" t="s">
        <v>142</v>
      </c>
      <c r="L63" s="14" t="s">
        <v>246</v>
      </c>
      <c r="M63" s="68" t="s">
        <v>281</v>
      </c>
    </row>
    <row r="64" spans="1:15" ht="156" customHeight="1" x14ac:dyDescent="0.35">
      <c r="A64" s="19" t="s">
        <v>284</v>
      </c>
      <c r="C64" s="1" t="e" vm="14">
        <v>#VALUE!</v>
      </c>
      <c r="G64" s="19"/>
      <c r="M64" s="68"/>
      <c r="N64" s="19" t="s">
        <v>303</v>
      </c>
      <c r="O64" s="19" t="s">
        <v>304</v>
      </c>
    </row>
  </sheetData>
  <mergeCells count="17">
    <mergeCell ref="M27:M28"/>
    <mergeCell ref="J59:J60"/>
    <mergeCell ref="L59:L60"/>
    <mergeCell ref="M59:M60"/>
    <mergeCell ref="M18:M19"/>
    <mergeCell ref="M47:M48"/>
    <mergeCell ref="M49:M50"/>
    <mergeCell ref="L55:L56"/>
    <mergeCell ref="M55:M56"/>
    <mergeCell ref="M44:M46"/>
    <mergeCell ref="M41:M42"/>
    <mergeCell ref="M34:M35"/>
    <mergeCell ref="L61:L62"/>
    <mergeCell ref="M63:M64"/>
    <mergeCell ref="J37:J38"/>
    <mergeCell ref="M37:M38"/>
    <mergeCell ref="M39:M40"/>
  </mergeCells>
  <pageMargins left="0.70866141732283472" right="0.70866141732283472" top="0.74803149606299213" bottom="0.74803149606299213" header="0.31496062992125984" footer="0.31496062992125984"/>
  <pageSetup paperSize="8" scale="60" orientation="landscape" verticalDpi="0" r:id="rId1"/>
  <drawing r:id="rId2"/>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C2A973F-E103-4889-A090-2975706CBE86}">
  <dimension ref="A1:BA99"/>
  <sheetViews>
    <sheetView topLeftCell="A83" zoomScale="115" zoomScaleNormal="115" workbookViewId="0">
      <selection activeCell="A102" sqref="A102"/>
    </sheetView>
  </sheetViews>
  <sheetFormatPr defaultColWidth="9.1796875" defaultRowHeight="14.5" x14ac:dyDescent="0.35"/>
  <cols>
    <col min="1" max="1" width="52" style="19" customWidth="1"/>
    <col min="2" max="2" width="30" style="19" customWidth="1"/>
    <col min="3" max="3" width="12.7265625" style="19" customWidth="1"/>
    <col min="4" max="4" width="17.7265625" style="19" customWidth="1"/>
    <col min="5" max="5" width="20.26953125" style="19" customWidth="1"/>
    <col min="6" max="6" width="18" style="19" customWidth="1"/>
    <col min="7" max="7" width="19.7265625" style="19" customWidth="1"/>
    <col min="8" max="8" width="15.54296875" style="19" customWidth="1"/>
    <col min="9" max="9" width="15.54296875" style="21" customWidth="1"/>
    <col min="10" max="10" width="15.54296875" style="21" hidden="1" customWidth="1"/>
    <col min="11" max="11" width="15.54296875" style="21" customWidth="1"/>
    <col min="12" max="12" width="15.54296875" style="21" hidden="1" customWidth="1"/>
    <col min="13" max="13" width="15.54296875" style="21" customWidth="1"/>
    <col min="14" max="14" width="15.54296875" style="21" hidden="1" customWidth="1"/>
    <col min="15" max="15" width="23" style="21" customWidth="1"/>
    <col min="16" max="16" width="20.26953125" style="19" customWidth="1"/>
    <col min="17" max="17" width="18" style="19" customWidth="1"/>
    <col min="18" max="18" width="36" style="19" customWidth="1"/>
    <col min="19" max="19" width="18.453125" style="19" customWidth="1"/>
    <col min="20" max="20" width="23.26953125" style="19" customWidth="1"/>
    <col min="21" max="22" width="9.1796875" style="19"/>
    <col min="23" max="16384" width="9.1796875" style="25"/>
  </cols>
  <sheetData>
    <row r="1" spans="1:53" s="55" customFormat="1" x14ac:dyDescent="0.35">
      <c r="A1" s="52"/>
      <c r="B1" s="52"/>
      <c r="C1" s="52"/>
      <c r="D1" s="52"/>
      <c r="E1" s="52"/>
      <c r="F1" s="52"/>
      <c r="G1" s="52"/>
      <c r="H1" s="52"/>
      <c r="I1" s="54"/>
      <c r="J1" s="54"/>
      <c r="K1" s="54"/>
      <c r="L1" s="54"/>
      <c r="M1" s="54"/>
      <c r="N1" s="54"/>
      <c r="O1" s="54"/>
      <c r="P1" s="19"/>
      <c r="Q1" s="19"/>
      <c r="R1" s="19"/>
      <c r="S1" s="19"/>
      <c r="T1" s="19"/>
      <c r="U1" s="19"/>
      <c r="V1" s="19"/>
      <c r="W1" s="25"/>
      <c r="X1" s="25"/>
      <c r="Y1" s="25"/>
      <c r="Z1" s="25"/>
      <c r="AA1" s="25"/>
      <c r="AB1" s="25"/>
      <c r="AC1" s="25"/>
      <c r="AD1" s="25"/>
      <c r="AE1" s="25"/>
      <c r="AF1" s="25"/>
      <c r="AG1" s="25"/>
      <c r="AH1" s="25"/>
      <c r="AI1" s="25"/>
      <c r="AJ1" s="25"/>
      <c r="AK1" s="25"/>
      <c r="AL1" s="25"/>
      <c r="AM1" s="25"/>
      <c r="AN1" s="25"/>
      <c r="AO1" s="25"/>
      <c r="AP1" s="25"/>
      <c r="AQ1" s="25"/>
      <c r="AR1" s="25"/>
      <c r="AS1" s="25"/>
      <c r="AT1" s="25"/>
      <c r="AU1" s="25"/>
      <c r="AV1" s="25"/>
      <c r="AW1" s="25"/>
      <c r="AX1" s="25"/>
      <c r="AY1" s="25"/>
      <c r="AZ1" s="25"/>
      <c r="BA1" s="25"/>
    </row>
    <row r="2" spans="1:53" s="34" customFormat="1" ht="18.5" x14ac:dyDescent="0.35">
      <c r="A2" s="24" t="s">
        <v>77</v>
      </c>
      <c r="B2" s="14"/>
      <c r="C2" s="32"/>
      <c r="D2" s="14"/>
      <c r="E2" s="14"/>
      <c r="F2" s="32"/>
      <c r="G2" s="32"/>
      <c r="H2" s="32"/>
      <c r="I2" s="33"/>
      <c r="J2" s="33"/>
      <c r="K2" s="33"/>
      <c r="L2" s="33"/>
      <c r="M2" s="33"/>
      <c r="N2" s="33"/>
      <c r="O2" s="33"/>
      <c r="P2" s="32"/>
      <c r="Q2" s="32"/>
      <c r="R2" s="32"/>
      <c r="S2" s="32"/>
      <c r="T2" s="32"/>
      <c r="U2" s="32"/>
      <c r="V2" s="32"/>
    </row>
    <row r="3" spans="1:53" x14ac:dyDescent="0.35">
      <c r="A3" s="19" t="s">
        <v>78</v>
      </c>
      <c r="B3" s="13">
        <v>5940</v>
      </c>
      <c r="D3" s="21"/>
      <c r="E3" s="21"/>
      <c r="K3" s="25"/>
    </row>
    <row r="4" spans="1:53" x14ac:dyDescent="0.35">
      <c r="A4" s="19" t="s">
        <v>80</v>
      </c>
      <c r="B4" s="21"/>
      <c r="D4" s="21"/>
      <c r="E4" s="21"/>
      <c r="K4" s="25"/>
    </row>
    <row r="5" spans="1:53" s="55" customFormat="1" x14ac:dyDescent="0.35">
      <c r="A5" s="52"/>
      <c r="B5" s="52"/>
      <c r="C5" s="52"/>
      <c r="D5" s="52"/>
      <c r="E5" s="52"/>
      <c r="F5" s="54"/>
      <c r="G5" s="54"/>
      <c r="H5" s="52"/>
      <c r="I5" s="54"/>
      <c r="J5" s="54"/>
      <c r="K5" s="54"/>
      <c r="L5" s="54"/>
      <c r="M5" s="54"/>
      <c r="N5" s="54"/>
      <c r="O5" s="54"/>
      <c r="P5" s="19"/>
      <c r="Q5" s="19"/>
      <c r="R5" s="19"/>
      <c r="S5" s="19"/>
      <c r="T5" s="19"/>
      <c r="U5" s="19"/>
      <c r="V5" s="19"/>
      <c r="W5" s="19"/>
      <c r="X5" s="25"/>
      <c r="Y5" s="25"/>
      <c r="Z5" s="25"/>
      <c r="AA5" s="25"/>
      <c r="AB5" s="25"/>
      <c r="AC5" s="25"/>
      <c r="AD5" s="25"/>
      <c r="AE5" s="25"/>
      <c r="AF5" s="25"/>
      <c r="AG5" s="25"/>
      <c r="AH5" s="25"/>
      <c r="AI5" s="25"/>
      <c r="AJ5" s="25"/>
      <c r="AK5" s="25"/>
      <c r="AL5" s="25"/>
      <c r="AM5" s="25"/>
      <c r="AN5" s="25"/>
      <c r="AO5" s="25"/>
      <c r="AP5" s="25"/>
      <c r="AQ5" s="25"/>
      <c r="AR5" s="25"/>
      <c r="AS5" s="25"/>
      <c r="AT5" s="25"/>
      <c r="AU5" s="25"/>
      <c r="AV5" s="25"/>
      <c r="AW5" s="25"/>
      <c r="AX5" s="25"/>
      <c r="AY5" s="25"/>
      <c r="AZ5" s="25"/>
      <c r="BA5" s="25"/>
    </row>
    <row r="6" spans="1:53" ht="18.5" x14ac:dyDescent="0.35">
      <c r="A6" s="24" t="s">
        <v>44</v>
      </c>
      <c r="F6" s="21"/>
      <c r="G6" s="21"/>
      <c r="W6" s="19"/>
    </row>
    <row r="7" spans="1:53" s="37" customFormat="1" ht="43.5" x14ac:dyDescent="0.35">
      <c r="A7" s="36"/>
      <c r="B7" s="16"/>
      <c r="C7" s="16" t="s">
        <v>32</v>
      </c>
      <c r="D7" s="17" t="s">
        <v>34</v>
      </c>
      <c r="E7" s="17" t="s">
        <v>74</v>
      </c>
      <c r="F7" s="16" t="s">
        <v>33</v>
      </c>
      <c r="G7" s="16" t="s">
        <v>35</v>
      </c>
      <c r="H7" s="16" t="s">
        <v>36</v>
      </c>
      <c r="I7" s="18" t="s">
        <v>43</v>
      </c>
      <c r="J7" s="18"/>
      <c r="K7" s="18" t="s">
        <v>50</v>
      </c>
      <c r="L7" s="18"/>
      <c r="M7" s="18" t="s">
        <v>42</v>
      </c>
      <c r="N7" s="18"/>
      <c r="O7" s="18" t="s">
        <v>40</v>
      </c>
      <c r="P7" s="19"/>
      <c r="Q7" s="19"/>
      <c r="R7" s="19"/>
      <c r="S7" s="19"/>
      <c r="T7" s="19"/>
      <c r="U7" s="19"/>
      <c r="V7" s="19"/>
      <c r="W7" s="19"/>
      <c r="X7" s="19"/>
      <c r="Y7" s="19"/>
      <c r="Z7" s="19"/>
      <c r="AA7" s="25"/>
      <c r="AB7" s="25"/>
      <c r="AC7" s="25"/>
      <c r="AD7" s="25"/>
      <c r="AE7" s="25"/>
      <c r="AF7" s="25"/>
      <c r="AG7" s="25"/>
      <c r="AH7" s="25"/>
      <c r="AI7" s="25"/>
      <c r="AJ7" s="25"/>
      <c r="AK7" s="25"/>
      <c r="AL7" s="25"/>
      <c r="AM7" s="25"/>
      <c r="AN7" s="25"/>
      <c r="AO7" s="25"/>
      <c r="AP7" s="25"/>
      <c r="AQ7" s="25"/>
      <c r="AR7" s="25"/>
      <c r="AS7" s="25"/>
      <c r="AT7" s="25"/>
      <c r="AU7" s="25"/>
      <c r="AV7" s="25"/>
      <c r="AW7" s="25"/>
      <c r="AX7" s="25"/>
      <c r="AY7" s="25"/>
      <c r="AZ7" s="25"/>
      <c r="BA7" s="25"/>
    </row>
    <row r="8" spans="1:53" s="23" customFormat="1" ht="29" x14ac:dyDescent="0.35">
      <c r="A8" s="41" t="s">
        <v>12</v>
      </c>
      <c r="B8" s="38" t="s">
        <v>68</v>
      </c>
      <c r="C8" s="22"/>
      <c r="D8" s="39"/>
      <c r="E8" s="39"/>
      <c r="F8" s="22"/>
      <c r="G8" s="22"/>
      <c r="H8" s="22"/>
      <c r="I8" s="40"/>
      <c r="J8" s="40"/>
      <c r="K8" s="40"/>
      <c r="L8" s="40"/>
      <c r="M8" s="40"/>
      <c r="N8" s="40"/>
      <c r="O8" s="40"/>
      <c r="P8" s="19"/>
      <c r="Q8" s="19"/>
      <c r="R8" s="19"/>
      <c r="S8" s="19"/>
      <c r="T8" s="19"/>
      <c r="U8" s="19"/>
      <c r="V8" s="19"/>
      <c r="W8" s="19"/>
      <c r="X8" s="19"/>
      <c r="Y8" s="19"/>
      <c r="Z8" s="19"/>
      <c r="AA8" s="25"/>
      <c r="AB8" s="25"/>
      <c r="AC8" s="25"/>
      <c r="AD8" s="25"/>
      <c r="AE8" s="25"/>
      <c r="AF8" s="25"/>
      <c r="AG8" s="25"/>
      <c r="AH8" s="25"/>
      <c r="AI8" s="25"/>
      <c r="AJ8" s="25"/>
      <c r="AK8" s="25"/>
      <c r="AL8" s="25"/>
      <c r="AM8" s="25"/>
      <c r="AN8" s="25"/>
      <c r="AO8" s="25"/>
      <c r="AP8" s="25"/>
      <c r="AQ8" s="25"/>
      <c r="AR8" s="25"/>
      <c r="AS8" s="25"/>
      <c r="AT8" s="25"/>
      <c r="AU8" s="25"/>
      <c r="AV8" s="25"/>
      <c r="AW8" s="25"/>
      <c r="AX8" s="25"/>
      <c r="AY8" s="25"/>
      <c r="AZ8" s="25"/>
      <c r="BA8" s="25"/>
    </row>
    <row r="9" spans="1:53" x14ac:dyDescent="0.35">
      <c r="A9" s="26" t="s">
        <v>15</v>
      </c>
      <c r="D9" s="20"/>
      <c r="E9" s="20"/>
      <c r="W9" s="19"/>
      <c r="X9" s="19"/>
      <c r="Y9" s="19"/>
      <c r="Z9" s="19"/>
    </row>
    <row r="10" spans="1:53" s="23" customFormat="1" ht="29" x14ac:dyDescent="0.35">
      <c r="A10" s="19" t="s">
        <v>37</v>
      </c>
      <c r="B10" s="19" t="s">
        <v>55</v>
      </c>
      <c r="C10" s="19">
        <v>28</v>
      </c>
      <c r="D10" s="20">
        <v>0.4</v>
      </c>
      <c r="E10" s="20">
        <f>D10*C10</f>
        <v>11.200000000000001</v>
      </c>
      <c r="F10" s="20">
        <f>C10-E10</f>
        <v>16.799999999999997</v>
      </c>
      <c r="G10" s="19">
        <v>7.0000000000000007E-2</v>
      </c>
      <c r="H10" s="19">
        <v>0.02</v>
      </c>
      <c r="I10" s="21">
        <f>F10/G10</f>
        <v>239.99999999999994</v>
      </c>
      <c r="J10" s="21">
        <f>IF(B10="RECOMMEND ACCEPT",I10,0)</f>
        <v>239.99999999999994</v>
      </c>
      <c r="K10" s="21">
        <f>AVERAGE(I10,M10)</f>
        <v>539.99999999999989</v>
      </c>
      <c r="L10" s="21">
        <f>IF(B10="RECOMMEND ACCEPT",K10,0)</f>
        <v>539.99999999999989</v>
      </c>
      <c r="M10" s="21">
        <f>F10/H10</f>
        <v>839.99999999999989</v>
      </c>
      <c r="N10" s="21">
        <f t="shared" ref="N10:N34" si="0">IF(B10="RECOMMEND ACCEPT",M10,0)</f>
        <v>839.99999999999989</v>
      </c>
      <c r="O10" s="21" t="s">
        <v>41</v>
      </c>
      <c r="P10" s="19"/>
      <c r="Q10" s="19"/>
      <c r="R10" s="19"/>
      <c r="S10" s="19"/>
      <c r="T10" s="19"/>
      <c r="U10" s="19"/>
      <c r="V10" s="19"/>
      <c r="W10" s="19"/>
      <c r="X10" s="19"/>
      <c r="Y10" s="19"/>
      <c r="Z10" s="19"/>
      <c r="AA10" s="25"/>
      <c r="AB10" s="25"/>
      <c r="AC10" s="25"/>
      <c r="AD10" s="25"/>
      <c r="AE10" s="25"/>
      <c r="AF10" s="25"/>
      <c r="AG10" s="25"/>
      <c r="AH10" s="25"/>
      <c r="AI10" s="25"/>
      <c r="AJ10" s="25"/>
      <c r="AK10" s="25"/>
      <c r="AL10" s="25"/>
      <c r="AM10" s="25"/>
      <c r="AN10" s="25"/>
      <c r="AO10" s="25"/>
      <c r="AP10" s="25"/>
      <c r="AQ10" s="25"/>
      <c r="AR10" s="25"/>
      <c r="AS10" s="25"/>
      <c r="AT10" s="25"/>
      <c r="AU10" s="25"/>
      <c r="AV10" s="25"/>
      <c r="AW10" s="25"/>
      <c r="AX10" s="25"/>
      <c r="AY10" s="25"/>
      <c r="AZ10" s="25"/>
      <c r="BA10" s="25"/>
    </row>
    <row r="11" spans="1:53" x14ac:dyDescent="0.35">
      <c r="A11" s="26" t="s">
        <v>14</v>
      </c>
      <c r="D11" s="20"/>
      <c r="E11" s="20"/>
      <c r="J11" s="21">
        <f>IF(B11="RECOMMEND ACCEPT",I11,0)</f>
        <v>0</v>
      </c>
      <c r="L11" s="21">
        <f>IF(C11="RECOMMEND ACCEPT",K11,0)</f>
        <v>0</v>
      </c>
      <c r="N11" s="21">
        <f t="shared" si="0"/>
        <v>0</v>
      </c>
      <c r="W11" s="19"/>
      <c r="X11" s="19"/>
      <c r="Y11" s="19"/>
      <c r="Z11" s="19"/>
    </row>
    <row r="12" spans="1:53" s="23" customFormat="1" ht="29" x14ac:dyDescent="0.35">
      <c r="A12" s="19" t="s">
        <v>38</v>
      </c>
      <c r="B12" s="19" t="s">
        <v>55</v>
      </c>
      <c r="C12" s="19">
        <v>28.3</v>
      </c>
      <c r="D12" s="20">
        <v>0.35</v>
      </c>
      <c r="E12" s="20">
        <f>D12*C12</f>
        <v>9.9049999999999994</v>
      </c>
      <c r="F12" s="20">
        <f>C12-E12</f>
        <v>18.395000000000003</v>
      </c>
      <c r="G12" s="19">
        <v>0.05</v>
      </c>
      <c r="H12" s="19">
        <v>0.02</v>
      </c>
      <c r="I12" s="21">
        <f>F12/G12</f>
        <v>367.90000000000003</v>
      </c>
      <c r="J12" s="21">
        <f>IF(B12="RECOMMEND ACCEPT",I12,0)</f>
        <v>367.90000000000003</v>
      </c>
      <c r="K12" s="21">
        <f>AVERAGE(I12,M12)</f>
        <v>643.82500000000005</v>
      </c>
      <c r="L12" s="21">
        <f>IF(B12="RECOMMEND ACCEPT",K12,0)</f>
        <v>643.82500000000005</v>
      </c>
      <c r="M12" s="21">
        <f>F12/H12</f>
        <v>919.75000000000011</v>
      </c>
      <c r="N12" s="21">
        <f t="shared" si="0"/>
        <v>919.75000000000011</v>
      </c>
      <c r="O12" s="21" t="s">
        <v>41</v>
      </c>
      <c r="P12" s="19"/>
      <c r="Q12" s="19"/>
      <c r="R12" s="19"/>
      <c r="S12" s="19"/>
      <c r="T12" s="19"/>
      <c r="U12" s="19"/>
      <c r="V12" s="19"/>
      <c r="W12" s="19"/>
      <c r="X12" s="19"/>
      <c r="Y12" s="19"/>
      <c r="Z12" s="19"/>
      <c r="AA12" s="25"/>
      <c r="AB12" s="25"/>
      <c r="AC12" s="25"/>
      <c r="AD12" s="25"/>
      <c r="AE12" s="25"/>
      <c r="AF12" s="25"/>
      <c r="AG12" s="25"/>
      <c r="AH12" s="25"/>
      <c r="AI12" s="25"/>
      <c r="AJ12" s="25"/>
      <c r="AK12" s="25"/>
      <c r="AL12" s="25"/>
      <c r="AM12" s="25"/>
      <c r="AN12" s="25"/>
      <c r="AO12" s="25"/>
      <c r="AP12" s="25"/>
      <c r="AQ12" s="25"/>
      <c r="AR12" s="25"/>
      <c r="AS12" s="25"/>
      <c r="AT12" s="25"/>
      <c r="AU12" s="25"/>
      <c r="AV12" s="25"/>
      <c r="AW12" s="25"/>
      <c r="AX12" s="25"/>
      <c r="AY12" s="25"/>
      <c r="AZ12" s="25"/>
      <c r="BA12" s="25"/>
    </row>
    <row r="13" spans="1:53" x14ac:dyDescent="0.35">
      <c r="A13" s="26" t="s">
        <v>13</v>
      </c>
      <c r="B13" s="14"/>
      <c r="D13" s="20"/>
      <c r="E13" s="20"/>
      <c r="J13" s="21">
        <f>IF(B13="RECOMMEND ACCEPT",I13,0)</f>
        <v>0</v>
      </c>
      <c r="L13" s="21">
        <f>IF(B13="RECOMMEND ACCEPT",K13,0)</f>
        <v>0</v>
      </c>
      <c r="N13" s="21">
        <f t="shared" si="0"/>
        <v>0</v>
      </c>
      <c r="W13" s="19"/>
      <c r="X13" s="19"/>
      <c r="Y13" s="19"/>
      <c r="Z13" s="19"/>
    </row>
    <row r="14" spans="1:53" x14ac:dyDescent="0.35">
      <c r="A14" s="19" t="s">
        <v>0</v>
      </c>
      <c r="B14" s="19" t="s">
        <v>55</v>
      </c>
      <c r="C14" s="19">
        <v>10.3</v>
      </c>
      <c r="D14" s="20">
        <v>0.18</v>
      </c>
      <c r="E14" s="20">
        <f>D14*C14</f>
        <v>1.8540000000000001</v>
      </c>
      <c r="F14" s="20">
        <f>C14-E14</f>
        <v>8.4460000000000015</v>
      </c>
      <c r="G14" s="19">
        <v>0.05</v>
      </c>
      <c r="H14" s="19">
        <v>0.02</v>
      </c>
      <c r="I14" s="21">
        <f>F14/G14</f>
        <v>168.92000000000002</v>
      </c>
      <c r="J14" s="21">
        <f>IF(B14="RECOMMEND ACCEPT",I14,0)</f>
        <v>168.92000000000002</v>
      </c>
      <c r="K14" s="21">
        <f>AVERAGE(I14,M14)</f>
        <v>295.61</v>
      </c>
      <c r="L14" s="21">
        <f>IF(B14="RECOMMEND ACCEPT",K14,0)</f>
        <v>295.61</v>
      </c>
      <c r="M14" s="21">
        <f>F14/H14</f>
        <v>422.30000000000007</v>
      </c>
      <c r="N14" s="21">
        <f t="shared" si="0"/>
        <v>422.30000000000007</v>
      </c>
      <c r="O14" s="21" t="s">
        <v>41</v>
      </c>
      <c r="W14" s="19"/>
      <c r="X14" s="19"/>
      <c r="Y14" s="19"/>
      <c r="Z14" s="19"/>
    </row>
    <row r="15" spans="1:53" s="23" customFormat="1" x14ac:dyDescent="0.35">
      <c r="A15" s="41" t="s">
        <v>46</v>
      </c>
      <c r="B15" s="22"/>
      <c r="C15" s="22"/>
      <c r="D15" s="39"/>
      <c r="E15" s="39"/>
      <c r="F15" s="22"/>
      <c r="G15" s="22"/>
      <c r="H15" s="22"/>
      <c r="I15" s="40"/>
      <c r="J15" s="21">
        <f t="shared" ref="J15:J34" si="1">IF(B15="RECOMMEND ACCEPT",I15,0)</f>
        <v>0</v>
      </c>
      <c r="K15" s="40"/>
      <c r="L15" s="21">
        <f t="shared" ref="L15:L34" si="2">IF(B15="RECOMMEND ACCEPT",K15,0)</f>
        <v>0</v>
      </c>
      <c r="M15" s="40"/>
      <c r="N15" s="21">
        <f t="shared" si="0"/>
        <v>0</v>
      </c>
      <c r="O15" s="40"/>
      <c r="P15" s="19"/>
      <c r="Q15" s="19"/>
      <c r="R15" s="19"/>
      <c r="S15" s="19"/>
      <c r="T15" s="19"/>
      <c r="U15" s="19"/>
      <c r="V15" s="19"/>
      <c r="W15" s="19"/>
      <c r="X15" s="19"/>
      <c r="Y15" s="19"/>
      <c r="Z15" s="19"/>
      <c r="AA15" s="25"/>
      <c r="AB15" s="25"/>
      <c r="AC15" s="25"/>
      <c r="AD15" s="25"/>
      <c r="AE15" s="25"/>
      <c r="AF15" s="25"/>
      <c r="AG15" s="25"/>
      <c r="AH15" s="25"/>
      <c r="AI15" s="25"/>
      <c r="AJ15" s="25"/>
      <c r="AK15" s="25"/>
      <c r="AL15" s="25"/>
      <c r="AM15" s="25"/>
      <c r="AN15" s="25"/>
      <c r="AO15" s="25"/>
      <c r="AP15" s="25"/>
      <c r="AQ15" s="25"/>
      <c r="AR15" s="25"/>
      <c r="AS15" s="25"/>
      <c r="AT15" s="25"/>
      <c r="AU15" s="25"/>
      <c r="AV15" s="25"/>
      <c r="AW15" s="25"/>
      <c r="AX15" s="25"/>
      <c r="AY15" s="25"/>
      <c r="AZ15" s="25"/>
      <c r="BA15" s="25"/>
    </row>
    <row r="16" spans="1:53" x14ac:dyDescent="0.35">
      <c r="A16" s="19" t="s">
        <v>62</v>
      </c>
      <c r="B16" s="19" t="s">
        <v>55</v>
      </c>
      <c r="C16" s="19">
        <f>10+8.5+0.5</f>
        <v>19</v>
      </c>
      <c r="D16" s="20">
        <v>0.18</v>
      </c>
      <c r="E16" s="20">
        <f>D16*C16</f>
        <v>3.42</v>
      </c>
      <c r="F16" s="20">
        <f>C16-E16</f>
        <v>15.58</v>
      </c>
      <c r="G16" s="19">
        <v>0.08</v>
      </c>
      <c r="H16" s="19">
        <v>0.05</v>
      </c>
      <c r="I16" s="21">
        <f>F16/G16</f>
        <v>194.75</v>
      </c>
      <c r="J16" s="21">
        <f t="shared" si="1"/>
        <v>194.75</v>
      </c>
      <c r="K16" s="21">
        <f>AVERAGE(I16,M16)</f>
        <v>253.17499999999998</v>
      </c>
      <c r="L16" s="21">
        <f t="shared" si="2"/>
        <v>253.17499999999998</v>
      </c>
      <c r="M16" s="21">
        <f>F16/H16</f>
        <v>311.59999999999997</v>
      </c>
      <c r="N16" s="21">
        <f t="shared" si="0"/>
        <v>311.59999999999997</v>
      </c>
      <c r="O16" s="21" t="s">
        <v>41</v>
      </c>
      <c r="W16" s="19"/>
      <c r="X16" s="19"/>
      <c r="Y16" s="19"/>
      <c r="Z16" s="19"/>
    </row>
    <row r="17" spans="1:53" s="23" customFormat="1" x14ac:dyDescent="0.35">
      <c r="A17" s="41" t="s">
        <v>16</v>
      </c>
      <c r="B17" s="22"/>
      <c r="C17" s="22"/>
      <c r="D17" s="39"/>
      <c r="E17" s="39"/>
      <c r="F17" s="22"/>
      <c r="G17" s="22"/>
      <c r="H17" s="22"/>
      <c r="I17" s="40"/>
      <c r="J17" s="40">
        <f t="shared" si="1"/>
        <v>0</v>
      </c>
      <c r="K17" s="40"/>
      <c r="L17" s="40">
        <f t="shared" si="2"/>
        <v>0</v>
      </c>
      <c r="M17" s="40"/>
      <c r="N17" s="40">
        <f t="shared" si="0"/>
        <v>0</v>
      </c>
      <c r="O17" s="40"/>
      <c r="P17" s="19"/>
      <c r="Q17" s="19"/>
      <c r="R17" s="19"/>
      <c r="S17" s="19"/>
      <c r="T17" s="19"/>
      <c r="U17" s="19"/>
      <c r="V17" s="19"/>
      <c r="W17" s="19"/>
      <c r="X17" s="19"/>
      <c r="Y17" s="19"/>
      <c r="Z17" s="19"/>
      <c r="AA17" s="25"/>
      <c r="AB17" s="25"/>
      <c r="AC17" s="25"/>
      <c r="AD17" s="25"/>
      <c r="AE17" s="25"/>
      <c r="AF17" s="25"/>
      <c r="AG17" s="25"/>
      <c r="AH17" s="25"/>
      <c r="AI17" s="25"/>
      <c r="AJ17" s="25"/>
      <c r="AK17" s="25"/>
      <c r="AL17" s="25"/>
      <c r="AM17" s="25"/>
      <c r="AN17" s="25"/>
      <c r="AO17" s="25"/>
      <c r="AP17" s="25"/>
      <c r="AQ17" s="25"/>
      <c r="AR17" s="25"/>
      <c r="AS17" s="25"/>
      <c r="AT17" s="25"/>
      <c r="AU17" s="25"/>
      <c r="AV17" s="25"/>
      <c r="AW17" s="25"/>
      <c r="AX17" s="25"/>
      <c r="AY17" s="25"/>
      <c r="AZ17" s="25"/>
      <c r="BA17" s="25"/>
    </row>
    <row r="18" spans="1:53" x14ac:dyDescent="0.35">
      <c r="A18" s="19" t="s">
        <v>47</v>
      </c>
      <c r="B18" s="19" t="s">
        <v>55</v>
      </c>
      <c r="C18" s="19">
        <v>9</v>
      </c>
      <c r="D18" s="20">
        <v>0.16</v>
      </c>
      <c r="E18" s="20">
        <f>D18*C18</f>
        <v>1.44</v>
      </c>
      <c r="F18" s="20">
        <f>C18-E18</f>
        <v>7.5600000000000005</v>
      </c>
      <c r="G18" s="19">
        <v>0.05</v>
      </c>
      <c r="H18" s="19">
        <v>0.02</v>
      </c>
      <c r="I18" s="21">
        <f>F18/G18</f>
        <v>151.19999999999999</v>
      </c>
      <c r="J18" s="21">
        <f t="shared" si="1"/>
        <v>151.19999999999999</v>
      </c>
      <c r="K18" s="21">
        <f>AVERAGE(I18,M18)</f>
        <v>264.60000000000002</v>
      </c>
      <c r="L18" s="21">
        <f t="shared" si="2"/>
        <v>264.60000000000002</v>
      </c>
      <c r="M18" s="21">
        <f>F18/H18</f>
        <v>378</v>
      </c>
      <c r="N18" s="21">
        <f t="shared" si="0"/>
        <v>378</v>
      </c>
      <c r="W18" s="19"/>
      <c r="X18" s="19"/>
      <c r="Y18" s="19"/>
      <c r="Z18" s="19"/>
    </row>
    <row r="19" spans="1:53" x14ac:dyDescent="0.35">
      <c r="A19" s="19" t="s">
        <v>48</v>
      </c>
      <c r="B19" s="19" t="s">
        <v>55</v>
      </c>
      <c r="C19" s="19">
        <v>12</v>
      </c>
      <c r="D19" s="20">
        <v>0.15</v>
      </c>
      <c r="E19" s="20">
        <f>D19*C19</f>
        <v>1.7999999999999998</v>
      </c>
      <c r="F19" s="20">
        <f>C19-E19</f>
        <v>10.199999999999999</v>
      </c>
      <c r="G19" s="19">
        <v>0.05</v>
      </c>
      <c r="H19" s="19">
        <v>0.02</v>
      </c>
      <c r="I19" s="21">
        <f>F19/G19</f>
        <v>203.99999999999997</v>
      </c>
      <c r="J19" s="21">
        <f t="shared" si="1"/>
        <v>203.99999999999997</v>
      </c>
      <c r="K19" s="21">
        <f>AVERAGE(I19,M19)</f>
        <v>356.99999999999994</v>
      </c>
      <c r="L19" s="21">
        <f t="shared" si="2"/>
        <v>356.99999999999994</v>
      </c>
      <c r="M19" s="21">
        <f>F19/H19</f>
        <v>509.99999999999994</v>
      </c>
      <c r="N19" s="21">
        <f t="shared" si="0"/>
        <v>509.99999999999994</v>
      </c>
      <c r="W19" s="19"/>
      <c r="X19" s="19"/>
      <c r="Y19" s="19"/>
      <c r="Z19" s="19"/>
    </row>
    <row r="20" spans="1:53" x14ac:dyDescent="0.35">
      <c r="A20" s="19" t="s">
        <v>63</v>
      </c>
      <c r="B20" s="19" t="s">
        <v>55</v>
      </c>
      <c r="C20" s="19">
        <v>30</v>
      </c>
      <c r="D20" s="20">
        <v>0.2</v>
      </c>
      <c r="E20" s="20">
        <f>D20*C20</f>
        <v>6</v>
      </c>
      <c r="F20" s="20">
        <f>C20-E20</f>
        <v>24</v>
      </c>
      <c r="G20" s="19">
        <v>0.05</v>
      </c>
      <c r="H20" s="19">
        <v>0.02</v>
      </c>
      <c r="I20" s="21">
        <f>F20/G20</f>
        <v>480</v>
      </c>
      <c r="J20" s="21">
        <f t="shared" si="1"/>
        <v>480</v>
      </c>
      <c r="K20" s="21">
        <f>AVERAGE(I20,M20)</f>
        <v>840</v>
      </c>
      <c r="L20" s="21">
        <f t="shared" si="2"/>
        <v>840</v>
      </c>
      <c r="M20" s="21">
        <f>F20/H20</f>
        <v>1200</v>
      </c>
      <c r="N20" s="21">
        <f t="shared" si="0"/>
        <v>1200</v>
      </c>
      <c r="W20" s="19"/>
      <c r="X20" s="19"/>
      <c r="Y20" s="19"/>
      <c r="Z20" s="19"/>
    </row>
    <row r="21" spans="1:53" s="23" customFormat="1" x14ac:dyDescent="0.35">
      <c r="A21" s="41" t="s">
        <v>17</v>
      </c>
      <c r="B21" s="22"/>
      <c r="C21" s="22"/>
      <c r="D21" s="39"/>
      <c r="E21" s="39"/>
      <c r="F21" s="22"/>
      <c r="G21" s="22"/>
      <c r="H21" s="22"/>
      <c r="I21" s="40"/>
      <c r="J21" s="40">
        <f t="shared" si="1"/>
        <v>0</v>
      </c>
      <c r="K21" s="40"/>
      <c r="L21" s="40">
        <f t="shared" si="2"/>
        <v>0</v>
      </c>
      <c r="M21" s="40"/>
      <c r="N21" s="40">
        <f t="shared" si="0"/>
        <v>0</v>
      </c>
      <c r="O21" s="40"/>
      <c r="P21" s="19"/>
      <c r="Q21" s="19"/>
      <c r="R21" s="19"/>
      <c r="S21" s="19"/>
      <c r="T21" s="19"/>
      <c r="U21" s="19"/>
      <c r="V21" s="19"/>
      <c r="W21" s="19"/>
      <c r="X21" s="19"/>
      <c r="Y21" s="19"/>
      <c r="Z21" s="19"/>
      <c r="AA21" s="25"/>
      <c r="AB21" s="25"/>
      <c r="AC21" s="25"/>
      <c r="AD21" s="25"/>
      <c r="AE21" s="25"/>
      <c r="AF21" s="25"/>
      <c r="AG21" s="25"/>
      <c r="AH21" s="25"/>
      <c r="AI21" s="25"/>
      <c r="AJ21" s="25"/>
      <c r="AK21" s="25"/>
      <c r="AL21" s="25"/>
      <c r="AM21" s="25"/>
      <c r="AN21" s="25"/>
      <c r="AO21" s="25"/>
      <c r="AP21" s="25"/>
      <c r="AQ21" s="25"/>
      <c r="AR21" s="25"/>
      <c r="AS21" s="25"/>
      <c r="AT21" s="25"/>
      <c r="AU21" s="25"/>
      <c r="AV21" s="25"/>
      <c r="AW21" s="25"/>
      <c r="AX21" s="25"/>
      <c r="AY21" s="25"/>
      <c r="AZ21" s="25"/>
      <c r="BA21" s="25"/>
    </row>
    <row r="22" spans="1:53" x14ac:dyDescent="0.35">
      <c r="A22" s="19" t="s">
        <v>51</v>
      </c>
      <c r="B22" s="19" t="s">
        <v>55</v>
      </c>
      <c r="C22" s="19">
        <v>27</v>
      </c>
      <c r="D22" s="20">
        <v>0.2</v>
      </c>
      <c r="E22" s="20">
        <f>D22*C22</f>
        <v>5.4</v>
      </c>
      <c r="F22" s="20">
        <f>C22-E22</f>
        <v>21.6</v>
      </c>
      <c r="G22" s="19">
        <v>0.06</v>
      </c>
      <c r="H22" s="19">
        <v>0.02</v>
      </c>
      <c r="I22" s="21">
        <f>F22/G22</f>
        <v>360.00000000000006</v>
      </c>
      <c r="J22" s="21">
        <f t="shared" si="1"/>
        <v>360.00000000000006</v>
      </c>
      <c r="K22" s="21">
        <f>AVERAGE(I22,M22)</f>
        <v>720</v>
      </c>
      <c r="L22" s="21">
        <f t="shared" si="2"/>
        <v>720</v>
      </c>
      <c r="M22" s="21">
        <f>F22/H22</f>
        <v>1080</v>
      </c>
      <c r="N22" s="21">
        <f t="shared" si="0"/>
        <v>1080</v>
      </c>
      <c r="W22" s="19"/>
      <c r="X22" s="19"/>
      <c r="Y22" s="19"/>
      <c r="Z22" s="19"/>
    </row>
    <row r="23" spans="1:53" x14ac:dyDescent="0.35">
      <c r="A23" s="19" t="s">
        <v>53</v>
      </c>
      <c r="B23" s="19" t="s">
        <v>55</v>
      </c>
      <c r="C23" s="19">
        <f>0.1+4.7+1</f>
        <v>5.8</v>
      </c>
      <c r="D23" s="20">
        <v>0.2</v>
      </c>
      <c r="E23" s="20">
        <f>D23*C23</f>
        <v>1.1599999999999999</v>
      </c>
      <c r="F23" s="20">
        <f>C23-E23</f>
        <v>4.6399999999999997</v>
      </c>
      <c r="G23" s="19">
        <v>0.06</v>
      </c>
      <c r="H23" s="19">
        <v>0.02</v>
      </c>
      <c r="I23" s="21">
        <f>F23/G23</f>
        <v>77.333333333333329</v>
      </c>
      <c r="J23" s="21">
        <f t="shared" si="1"/>
        <v>77.333333333333329</v>
      </c>
      <c r="K23" s="21">
        <f>AVERAGE(I23,M23)</f>
        <v>154.66666666666666</v>
      </c>
      <c r="L23" s="21">
        <f t="shared" si="2"/>
        <v>154.66666666666666</v>
      </c>
      <c r="M23" s="21">
        <f>F23/H23</f>
        <v>231.99999999999997</v>
      </c>
      <c r="N23" s="21">
        <f t="shared" si="0"/>
        <v>231.99999999999997</v>
      </c>
      <c r="O23" s="25"/>
      <c r="W23" s="19"/>
      <c r="X23" s="19"/>
      <c r="Y23" s="19"/>
      <c r="Z23" s="19"/>
    </row>
    <row r="24" spans="1:53" x14ac:dyDescent="0.35">
      <c r="A24" s="19" t="s">
        <v>4</v>
      </c>
      <c r="B24" s="19" t="s">
        <v>55</v>
      </c>
      <c r="C24" s="19">
        <v>30</v>
      </c>
      <c r="D24" s="20">
        <v>0.45</v>
      </c>
      <c r="E24" s="20">
        <f>D24*C24</f>
        <v>13.5</v>
      </c>
      <c r="F24" s="20">
        <f>C24-E24</f>
        <v>16.5</v>
      </c>
      <c r="G24" s="19">
        <v>0.06</v>
      </c>
      <c r="H24" s="19">
        <v>0.02</v>
      </c>
      <c r="I24" s="21">
        <f>F24/G24</f>
        <v>275</v>
      </c>
      <c r="J24" s="21">
        <f t="shared" si="1"/>
        <v>275</v>
      </c>
      <c r="K24" s="21">
        <f>AVERAGE(I24,M24)</f>
        <v>550</v>
      </c>
      <c r="L24" s="21">
        <f t="shared" si="2"/>
        <v>550</v>
      </c>
      <c r="M24" s="21">
        <f>F24/H24</f>
        <v>825</v>
      </c>
      <c r="N24" s="21">
        <f t="shared" si="0"/>
        <v>825</v>
      </c>
      <c r="W24" s="19"/>
      <c r="X24" s="19"/>
      <c r="Y24" s="19"/>
      <c r="Z24" s="19"/>
    </row>
    <row r="25" spans="1:53" x14ac:dyDescent="0.35">
      <c r="A25" s="19" t="s">
        <v>21</v>
      </c>
      <c r="B25" s="19" t="s">
        <v>54</v>
      </c>
      <c r="C25" s="19">
        <v>25</v>
      </c>
      <c r="D25" s="20">
        <v>0.5</v>
      </c>
      <c r="E25" s="20">
        <f>D25*C25</f>
        <v>12.5</v>
      </c>
      <c r="F25" s="20">
        <f>C25-E25</f>
        <v>12.5</v>
      </c>
      <c r="G25" s="19">
        <v>0.06</v>
      </c>
      <c r="H25" s="19">
        <v>0.02</v>
      </c>
      <c r="I25" s="21">
        <f>F25/G25</f>
        <v>208.33333333333334</v>
      </c>
      <c r="J25" s="21">
        <f t="shared" si="1"/>
        <v>0</v>
      </c>
      <c r="K25" s="21">
        <f>AVERAGE(I25,M25)</f>
        <v>416.66666666666669</v>
      </c>
      <c r="L25" s="21">
        <f t="shared" si="2"/>
        <v>0</v>
      </c>
      <c r="M25" s="21">
        <f>F25/H25</f>
        <v>625</v>
      </c>
      <c r="N25" s="21">
        <f t="shared" si="0"/>
        <v>0</v>
      </c>
      <c r="W25" s="19"/>
      <c r="X25" s="19"/>
      <c r="Y25" s="19"/>
      <c r="Z25" s="19"/>
    </row>
    <row r="26" spans="1:53" s="23" customFormat="1" x14ac:dyDescent="0.35">
      <c r="A26" s="41" t="s">
        <v>56</v>
      </c>
      <c r="B26" s="22"/>
      <c r="C26" s="22"/>
      <c r="D26" s="39"/>
      <c r="E26" s="39"/>
      <c r="F26" s="22"/>
      <c r="G26" s="22"/>
      <c r="H26" s="22"/>
      <c r="I26" s="40"/>
      <c r="J26" s="40">
        <f t="shared" si="1"/>
        <v>0</v>
      </c>
      <c r="K26" s="40"/>
      <c r="L26" s="40">
        <f t="shared" si="2"/>
        <v>0</v>
      </c>
      <c r="M26" s="40"/>
      <c r="N26" s="40">
        <f t="shared" si="0"/>
        <v>0</v>
      </c>
      <c r="O26" s="40"/>
      <c r="P26" s="19"/>
      <c r="Q26" s="19"/>
      <c r="R26" s="19"/>
      <c r="S26" s="19"/>
      <c r="T26" s="19"/>
      <c r="U26" s="19"/>
      <c r="V26" s="19"/>
      <c r="W26" s="19"/>
      <c r="X26" s="19"/>
      <c r="Y26" s="19"/>
      <c r="Z26" s="19"/>
      <c r="AA26" s="25"/>
      <c r="AB26" s="25"/>
      <c r="AC26" s="25"/>
      <c r="AD26" s="25"/>
      <c r="AE26" s="25"/>
      <c r="AF26" s="25"/>
      <c r="AG26" s="25"/>
      <c r="AH26" s="25"/>
      <c r="AI26" s="25"/>
      <c r="AJ26" s="25"/>
      <c r="AK26" s="25"/>
      <c r="AL26" s="25"/>
      <c r="AM26" s="25"/>
      <c r="AN26" s="25"/>
      <c r="AO26" s="25"/>
      <c r="AP26" s="25"/>
      <c r="AQ26" s="25"/>
      <c r="AR26" s="25"/>
      <c r="AS26" s="25"/>
      <c r="AT26" s="25"/>
      <c r="AU26" s="25"/>
      <c r="AV26" s="25"/>
      <c r="AW26" s="25"/>
      <c r="AX26" s="25"/>
      <c r="AY26" s="25"/>
      <c r="AZ26" s="25"/>
      <c r="BA26" s="25"/>
    </row>
    <row r="27" spans="1:53" x14ac:dyDescent="0.35">
      <c r="A27" s="19" t="s">
        <v>3</v>
      </c>
      <c r="B27" s="19" t="s">
        <v>55</v>
      </c>
      <c r="C27" s="19">
        <v>9</v>
      </c>
      <c r="D27" s="20">
        <v>0.2</v>
      </c>
      <c r="E27" s="20">
        <f>D27*C27</f>
        <v>1.8</v>
      </c>
      <c r="F27" s="20">
        <f>C27-E27</f>
        <v>7.2</v>
      </c>
      <c r="G27" s="19">
        <v>0.08</v>
      </c>
      <c r="H27" s="19">
        <v>0.05</v>
      </c>
      <c r="I27" s="21">
        <f>F27/G27</f>
        <v>90</v>
      </c>
      <c r="J27" s="21">
        <f t="shared" si="1"/>
        <v>90</v>
      </c>
      <c r="K27" s="21">
        <f>AVERAGE(I27,M27)</f>
        <v>117</v>
      </c>
      <c r="L27" s="21">
        <f t="shared" si="2"/>
        <v>117</v>
      </c>
      <c r="M27" s="21">
        <f>F27/H27</f>
        <v>144</v>
      </c>
      <c r="N27" s="21">
        <f t="shared" si="0"/>
        <v>144</v>
      </c>
      <c r="W27" s="19"/>
      <c r="X27" s="19"/>
      <c r="Y27" s="19"/>
      <c r="Z27" s="19"/>
    </row>
    <row r="28" spans="1:53" x14ac:dyDescent="0.35">
      <c r="D28" s="20"/>
      <c r="E28" s="20"/>
      <c r="F28" s="20"/>
      <c r="J28" s="21">
        <f t="shared" si="1"/>
        <v>0</v>
      </c>
      <c r="L28" s="21">
        <f t="shared" si="2"/>
        <v>0</v>
      </c>
      <c r="N28" s="21">
        <f t="shared" si="0"/>
        <v>0</v>
      </c>
      <c r="W28" s="19"/>
      <c r="X28" s="19"/>
      <c r="Y28" s="19"/>
      <c r="Z28" s="19"/>
    </row>
    <row r="29" spans="1:53" s="23" customFormat="1" x14ac:dyDescent="0.35">
      <c r="A29" s="41" t="s">
        <v>18</v>
      </c>
      <c r="B29" s="22"/>
      <c r="C29" s="22"/>
      <c r="D29" s="39"/>
      <c r="E29" s="39"/>
      <c r="F29" s="22"/>
      <c r="G29" s="22"/>
      <c r="H29" s="22"/>
      <c r="I29" s="40"/>
      <c r="J29" s="40">
        <f t="shared" si="1"/>
        <v>0</v>
      </c>
      <c r="K29" s="40"/>
      <c r="L29" s="40">
        <f t="shared" si="2"/>
        <v>0</v>
      </c>
      <c r="M29" s="40"/>
      <c r="N29" s="40">
        <f t="shared" si="0"/>
        <v>0</v>
      </c>
      <c r="O29" s="40"/>
      <c r="P29" s="19"/>
      <c r="Q29" s="19"/>
      <c r="R29" s="19"/>
      <c r="S29" s="19"/>
      <c r="T29" s="19"/>
      <c r="U29" s="19"/>
      <c r="V29" s="19"/>
      <c r="W29" s="19"/>
      <c r="X29" s="19"/>
      <c r="Y29" s="19"/>
      <c r="Z29" s="19"/>
      <c r="AA29" s="19"/>
      <c r="AB29" s="25"/>
      <c r="AC29" s="25"/>
      <c r="AD29" s="25"/>
      <c r="AE29" s="25"/>
      <c r="AF29" s="25"/>
      <c r="AG29" s="25"/>
      <c r="AH29" s="25"/>
      <c r="AI29" s="25"/>
      <c r="AJ29" s="25"/>
      <c r="AK29" s="25"/>
      <c r="AL29" s="25"/>
      <c r="AM29" s="25"/>
      <c r="AN29" s="25"/>
      <c r="AO29" s="25"/>
      <c r="AP29" s="25"/>
      <c r="AQ29" s="25"/>
      <c r="AR29" s="25"/>
      <c r="AS29" s="25"/>
      <c r="AT29" s="25"/>
      <c r="AU29" s="25"/>
      <c r="AV29" s="25"/>
      <c r="AW29" s="25"/>
      <c r="AX29" s="25"/>
      <c r="AY29" s="25"/>
      <c r="AZ29" s="25"/>
      <c r="BA29" s="25"/>
    </row>
    <row r="30" spans="1:53" x14ac:dyDescent="0.35">
      <c r="A30" s="19" t="s">
        <v>11</v>
      </c>
      <c r="B30" s="19" t="s">
        <v>55</v>
      </c>
      <c r="C30" s="19">
        <v>34.5</v>
      </c>
      <c r="D30" s="20">
        <v>0.3</v>
      </c>
      <c r="E30" s="20">
        <f>D30*C30</f>
        <v>10.35</v>
      </c>
      <c r="F30" s="20">
        <f>C30-E30</f>
        <v>24.15</v>
      </c>
      <c r="G30" s="19">
        <v>0.06</v>
      </c>
      <c r="H30" s="19">
        <v>0.02</v>
      </c>
      <c r="I30" s="21">
        <f>F30/G30</f>
        <v>402.5</v>
      </c>
      <c r="J30" s="21">
        <f t="shared" si="1"/>
        <v>402.5</v>
      </c>
      <c r="K30" s="21">
        <f>AVERAGE(I30,M30)</f>
        <v>805</v>
      </c>
      <c r="L30" s="21">
        <f t="shared" si="2"/>
        <v>805</v>
      </c>
      <c r="M30" s="21">
        <f>F30/H30</f>
        <v>1207.5</v>
      </c>
      <c r="N30" s="21">
        <f t="shared" si="0"/>
        <v>1207.5</v>
      </c>
      <c r="W30" s="19"/>
      <c r="X30" s="19"/>
      <c r="Y30" s="19"/>
      <c r="Z30" s="19"/>
    </row>
    <row r="31" spans="1:53" x14ac:dyDescent="0.35">
      <c r="A31" s="19" t="s">
        <v>7</v>
      </c>
      <c r="B31" s="19" t="s">
        <v>55</v>
      </c>
      <c r="C31" s="19">
        <v>6</v>
      </c>
      <c r="D31" s="20">
        <v>0.1</v>
      </c>
      <c r="E31" s="20">
        <f>D31*C31</f>
        <v>0.60000000000000009</v>
      </c>
      <c r="F31" s="20">
        <f>C31-E31</f>
        <v>5.4</v>
      </c>
      <c r="G31" s="19">
        <v>0.06</v>
      </c>
      <c r="H31" s="19">
        <v>0.02</v>
      </c>
      <c r="I31" s="21">
        <f>F31/G31</f>
        <v>90.000000000000014</v>
      </c>
      <c r="J31" s="21">
        <f t="shared" si="1"/>
        <v>90.000000000000014</v>
      </c>
      <c r="K31" s="21">
        <f>AVERAGE(I31,M31)</f>
        <v>180</v>
      </c>
      <c r="L31" s="21">
        <f t="shared" si="2"/>
        <v>180</v>
      </c>
      <c r="M31" s="21">
        <f>F31/H31</f>
        <v>270</v>
      </c>
      <c r="N31" s="21">
        <f t="shared" si="0"/>
        <v>270</v>
      </c>
      <c r="W31" s="19"/>
      <c r="X31" s="19"/>
      <c r="Y31" s="19"/>
      <c r="Z31" s="19"/>
    </row>
    <row r="32" spans="1:53" x14ac:dyDescent="0.35">
      <c r="A32" s="19" t="s">
        <v>60</v>
      </c>
      <c r="B32" s="19" t="s">
        <v>55</v>
      </c>
      <c r="C32" s="19">
        <v>62.5</v>
      </c>
      <c r="D32" s="20">
        <v>0.4</v>
      </c>
      <c r="E32" s="20">
        <f>D32*C32</f>
        <v>25</v>
      </c>
      <c r="F32" s="20">
        <f>C32-E32</f>
        <v>37.5</v>
      </c>
      <c r="G32" s="19">
        <v>0.06</v>
      </c>
      <c r="H32" s="19">
        <v>0.02</v>
      </c>
      <c r="I32" s="21">
        <f>F32/G32</f>
        <v>625</v>
      </c>
      <c r="J32" s="21">
        <f t="shared" si="1"/>
        <v>625</v>
      </c>
      <c r="K32" s="21">
        <f>AVERAGE(I32,M32)</f>
        <v>1250</v>
      </c>
      <c r="L32" s="21">
        <f t="shared" si="2"/>
        <v>1250</v>
      </c>
      <c r="M32" s="21">
        <f>F32/H32</f>
        <v>1875</v>
      </c>
      <c r="N32" s="21">
        <f t="shared" si="0"/>
        <v>1875</v>
      </c>
      <c r="W32" s="19"/>
      <c r="X32" s="19"/>
      <c r="Y32" s="19"/>
      <c r="Z32" s="19"/>
    </row>
    <row r="33" spans="1:53" ht="18.5" x14ac:dyDescent="0.35">
      <c r="A33" s="24" t="s">
        <v>23</v>
      </c>
      <c r="B33" s="14"/>
      <c r="C33" s="19">
        <f>C32+C30</f>
        <v>97</v>
      </c>
      <c r="D33" s="20"/>
      <c r="E33" s="20"/>
      <c r="F33" s="20"/>
      <c r="J33" s="21">
        <f t="shared" si="1"/>
        <v>0</v>
      </c>
      <c r="L33" s="21">
        <f t="shared" si="2"/>
        <v>0</v>
      </c>
      <c r="N33" s="21">
        <f t="shared" si="0"/>
        <v>0</v>
      </c>
      <c r="W33" s="19"/>
      <c r="X33" s="19"/>
      <c r="Y33" s="19"/>
      <c r="Z33" s="19"/>
    </row>
    <row r="34" spans="1:53" x14ac:dyDescent="0.35">
      <c r="A34" s="19" t="s">
        <v>39</v>
      </c>
      <c r="B34" s="19" t="s">
        <v>61</v>
      </c>
      <c r="C34" s="19">
        <v>10</v>
      </c>
      <c r="D34" s="20">
        <v>0.15</v>
      </c>
      <c r="E34" s="20">
        <f>D34*C34</f>
        <v>1.5</v>
      </c>
      <c r="F34" s="20">
        <f>C34-E34</f>
        <v>8.5</v>
      </c>
      <c r="G34" s="19">
        <v>7.0000000000000007E-2</v>
      </c>
      <c r="H34" s="19">
        <v>3.5000000000000003E-2</v>
      </c>
      <c r="I34" s="21">
        <f>F34/G34</f>
        <v>121.42857142857142</v>
      </c>
      <c r="J34" s="21">
        <f t="shared" si="1"/>
        <v>0</v>
      </c>
      <c r="K34" s="21">
        <f>AVERAGE(I34,M34)</f>
        <v>182.14285714285711</v>
      </c>
      <c r="L34" s="21">
        <f t="shared" si="2"/>
        <v>0</v>
      </c>
      <c r="M34" s="21">
        <f>F34/H34</f>
        <v>242.85714285714283</v>
      </c>
      <c r="N34" s="21">
        <f t="shared" si="0"/>
        <v>0</v>
      </c>
      <c r="O34" s="21" t="s">
        <v>41</v>
      </c>
      <c r="W34" s="19"/>
      <c r="X34" s="19"/>
      <c r="Y34" s="19"/>
      <c r="Z34" s="19"/>
    </row>
    <row r="35" spans="1:53" s="42" customFormat="1" x14ac:dyDescent="0.35">
      <c r="A35" s="14" t="s">
        <v>6</v>
      </c>
      <c r="B35" s="14"/>
      <c r="C35" s="14"/>
      <c r="D35" s="15"/>
      <c r="E35" s="15"/>
      <c r="F35" s="14"/>
      <c r="G35" s="14"/>
      <c r="H35" s="14"/>
      <c r="I35" s="13">
        <f>SUM(J10:J34)</f>
        <v>3726.6033333333335</v>
      </c>
      <c r="J35" s="13"/>
      <c r="K35" s="13">
        <f>SUM(L10:L34)</f>
        <v>6970.876666666667</v>
      </c>
      <c r="L35" s="13"/>
      <c r="M35" s="13">
        <f>SUM(N10:N34)</f>
        <v>10215.15</v>
      </c>
      <c r="N35" s="13"/>
      <c r="O35" s="13"/>
      <c r="P35" s="13"/>
      <c r="Q35" s="14"/>
      <c r="R35" s="14"/>
      <c r="S35" s="14"/>
      <c r="T35" s="14"/>
      <c r="U35" s="14"/>
      <c r="V35" s="14"/>
      <c r="W35" s="14"/>
      <c r="X35" s="14"/>
      <c r="Y35" s="14"/>
      <c r="Z35" s="14"/>
      <c r="AA35" s="14"/>
    </row>
    <row r="36" spans="1:53" s="48" customFormat="1" x14ac:dyDescent="0.35">
      <c r="A36" s="45"/>
      <c r="B36" s="45"/>
      <c r="C36" s="45"/>
      <c r="D36" s="46"/>
      <c r="E36" s="46"/>
      <c r="F36" s="45"/>
      <c r="G36" s="45"/>
      <c r="H36" s="45"/>
      <c r="I36" s="47"/>
      <c r="J36" s="47"/>
      <c r="K36" s="47"/>
      <c r="L36" s="47"/>
      <c r="M36" s="47"/>
      <c r="N36" s="47"/>
      <c r="O36" s="47"/>
      <c r="P36" s="19"/>
      <c r="Q36" s="19"/>
      <c r="R36" s="19"/>
      <c r="S36" s="19"/>
      <c r="T36" s="19"/>
      <c r="U36" s="19"/>
      <c r="V36" s="19"/>
      <c r="W36" s="19"/>
      <c r="X36" s="19"/>
      <c r="Y36" s="19"/>
      <c r="Z36" s="19"/>
      <c r="AA36" s="19"/>
      <c r="AB36" s="25"/>
      <c r="AC36" s="25"/>
      <c r="AD36" s="25"/>
      <c r="AE36" s="25"/>
      <c r="AF36" s="25"/>
      <c r="AG36" s="25"/>
      <c r="AH36" s="25"/>
      <c r="AI36" s="25"/>
      <c r="AJ36" s="25"/>
      <c r="AK36" s="25"/>
      <c r="AL36" s="25"/>
      <c r="AM36" s="25"/>
      <c r="AN36" s="25"/>
      <c r="AO36" s="25"/>
      <c r="AP36" s="25"/>
      <c r="AQ36" s="25"/>
      <c r="AR36" s="25"/>
      <c r="AS36" s="25"/>
      <c r="AT36" s="25"/>
      <c r="AU36" s="25"/>
      <c r="AV36" s="25"/>
      <c r="AW36" s="25"/>
      <c r="AX36" s="25"/>
      <c r="AY36" s="25"/>
      <c r="AZ36" s="25"/>
      <c r="BA36" s="25"/>
    </row>
    <row r="37" spans="1:53" ht="18.5" x14ac:dyDescent="0.35">
      <c r="A37" s="24" t="s">
        <v>45</v>
      </c>
      <c r="D37" s="20"/>
      <c r="E37" s="20"/>
      <c r="W37" s="19"/>
      <c r="X37" s="19"/>
      <c r="Y37" s="19"/>
      <c r="Z37" s="19"/>
    </row>
    <row r="38" spans="1:53" x14ac:dyDescent="0.35">
      <c r="A38" s="19" t="s">
        <v>1</v>
      </c>
      <c r="B38" s="19" t="s">
        <v>55</v>
      </c>
      <c r="C38" s="19">
        <v>11.85</v>
      </c>
      <c r="D38" s="20">
        <v>0.21</v>
      </c>
      <c r="E38" s="20">
        <f t="shared" ref="E38:E44" si="3">D38*C38</f>
        <v>2.4884999999999997</v>
      </c>
      <c r="F38" s="20">
        <f t="shared" ref="F38:F44" si="4">C38-E38</f>
        <v>9.3614999999999995</v>
      </c>
      <c r="G38" s="19">
        <v>7.0000000000000007E-2</v>
      </c>
      <c r="H38" s="19">
        <v>0.02</v>
      </c>
      <c r="I38" s="21">
        <f>F38/G38</f>
        <v>133.73571428571427</v>
      </c>
      <c r="J38" s="21">
        <f t="shared" ref="J38:J45" si="5">IF(B38="RECOMMEND ACCEPT",I38,0)</f>
        <v>133.73571428571427</v>
      </c>
      <c r="K38" s="21">
        <f>AVERAGE(I38,M38)</f>
        <v>300.90535714285716</v>
      </c>
      <c r="L38" s="21">
        <f t="shared" ref="L38:L45" si="6">IF(B38="RECOMMEND ACCEPT",K38,0)</f>
        <v>300.90535714285716</v>
      </c>
      <c r="M38" s="21">
        <f>F38/H38</f>
        <v>468.07499999999999</v>
      </c>
      <c r="N38" s="21">
        <f>IF(B38="RECOMMEND ACCEPT",M38,0)</f>
        <v>468.07499999999999</v>
      </c>
      <c r="O38" s="21" t="s">
        <v>41</v>
      </c>
      <c r="W38" s="19"/>
      <c r="X38" s="19"/>
      <c r="Y38" s="19"/>
      <c r="Z38" s="19"/>
    </row>
    <row r="39" spans="1:53" x14ac:dyDescent="0.35">
      <c r="A39" s="19" t="s">
        <v>2</v>
      </c>
      <c r="B39" s="19" t="s">
        <v>55</v>
      </c>
      <c r="C39" s="19">
        <v>11</v>
      </c>
      <c r="D39" s="20">
        <v>0.3</v>
      </c>
      <c r="E39" s="20">
        <f t="shared" si="3"/>
        <v>3.3</v>
      </c>
      <c r="F39" s="20">
        <f t="shared" si="4"/>
        <v>7.7</v>
      </c>
      <c r="G39" s="19">
        <v>7.0000000000000007E-2</v>
      </c>
      <c r="H39" s="19">
        <v>0.02</v>
      </c>
      <c r="I39" s="21">
        <f>F39/G39</f>
        <v>109.99999999999999</v>
      </c>
      <c r="J39" s="21">
        <f t="shared" si="5"/>
        <v>109.99999999999999</v>
      </c>
      <c r="K39" s="21">
        <f>AVERAGE(I39,M39)</f>
        <v>247.5</v>
      </c>
      <c r="L39" s="21">
        <f t="shared" si="6"/>
        <v>247.5</v>
      </c>
      <c r="M39" s="21">
        <f>F39/H39</f>
        <v>385</v>
      </c>
      <c r="N39" s="21">
        <f>IF(B39="RECOMMEND ACCEPT",M39,0)</f>
        <v>385</v>
      </c>
      <c r="W39" s="19"/>
      <c r="X39" s="19"/>
      <c r="Y39" s="19"/>
      <c r="Z39" s="19"/>
    </row>
    <row r="40" spans="1:53" x14ac:dyDescent="0.35">
      <c r="A40" s="19" t="s">
        <v>19</v>
      </c>
      <c r="B40" s="19" t="s">
        <v>55</v>
      </c>
      <c r="C40" s="19">
        <v>3.3</v>
      </c>
      <c r="D40" s="20">
        <v>0.15</v>
      </c>
      <c r="E40" s="20">
        <f t="shared" si="3"/>
        <v>0.49499999999999994</v>
      </c>
      <c r="F40" s="20">
        <f t="shared" si="4"/>
        <v>2.8049999999999997</v>
      </c>
      <c r="G40" s="19">
        <v>0.06</v>
      </c>
      <c r="H40" s="19">
        <v>0.02</v>
      </c>
      <c r="I40" s="21">
        <f>F40/G40</f>
        <v>46.75</v>
      </c>
      <c r="J40" s="21">
        <f t="shared" si="5"/>
        <v>46.75</v>
      </c>
      <c r="K40" s="21">
        <f>AVERAGE(I40,M40)</f>
        <v>93.499999999999986</v>
      </c>
      <c r="L40" s="21">
        <f t="shared" si="6"/>
        <v>93.499999999999986</v>
      </c>
      <c r="M40" s="21">
        <f>F40/H40</f>
        <v>140.24999999999997</v>
      </c>
      <c r="N40" s="21">
        <f>IF(B40="RECOMMEND ACCEPT",M40,0)</f>
        <v>140.24999999999997</v>
      </c>
      <c r="W40" s="19"/>
      <c r="X40" s="19"/>
      <c r="Y40" s="19"/>
      <c r="Z40" s="19"/>
    </row>
    <row r="41" spans="1:53" x14ac:dyDescent="0.35">
      <c r="A41" s="19" t="s">
        <v>52</v>
      </c>
      <c r="B41" s="19" t="s">
        <v>55</v>
      </c>
      <c r="C41" s="19">
        <v>1</v>
      </c>
      <c r="D41" s="20">
        <v>0.2</v>
      </c>
      <c r="E41" s="20">
        <f t="shared" si="3"/>
        <v>0.2</v>
      </c>
      <c r="F41" s="20">
        <f t="shared" si="4"/>
        <v>0.8</v>
      </c>
      <c r="G41" s="19">
        <v>0.06</v>
      </c>
      <c r="H41" s="19">
        <v>0.02</v>
      </c>
      <c r="I41" s="21">
        <f>F41/G41</f>
        <v>13.333333333333334</v>
      </c>
      <c r="J41" s="21">
        <f t="shared" si="5"/>
        <v>13.333333333333334</v>
      </c>
      <c r="K41" s="21">
        <f t="shared" ref="K41:K49" si="7">AVERAGE(I41,M41)</f>
        <v>26.666666666666668</v>
      </c>
      <c r="L41" s="21">
        <f t="shared" si="6"/>
        <v>26.666666666666668</v>
      </c>
      <c r="M41" s="21">
        <f>F41/H41</f>
        <v>40</v>
      </c>
      <c r="N41" s="21">
        <f>IF(B41="RECOMMEND ACCEPT",M41,0)</f>
        <v>40</v>
      </c>
      <c r="O41" s="21" t="s">
        <v>41</v>
      </c>
      <c r="W41" s="19"/>
      <c r="X41" s="19"/>
      <c r="Y41" s="19"/>
      <c r="Z41" s="19"/>
    </row>
    <row r="42" spans="1:53" x14ac:dyDescent="0.35">
      <c r="A42" s="19" t="s">
        <v>5</v>
      </c>
      <c r="B42" s="19" t="s">
        <v>55</v>
      </c>
      <c r="C42" s="19">
        <v>24</v>
      </c>
      <c r="D42" s="20">
        <v>0.4</v>
      </c>
      <c r="E42" s="20">
        <f t="shared" si="3"/>
        <v>9.6000000000000014</v>
      </c>
      <c r="F42" s="20">
        <f t="shared" si="4"/>
        <v>14.399999999999999</v>
      </c>
      <c r="G42" s="19">
        <v>0.06</v>
      </c>
      <c r="H42" s="19">
        <v>0.02</v>
      </c>
      <c r="I42" s="21">
        <f>F42/G42</f>
        <v>239.99999999999997</v>
      </c>
      <c r="J42" s="21">
        <f t="shared" si="5"/>
        <v>239.99999999999997</v>
      </c>
      <c r="K42" s="21">
        <f t="shared" si="7"/>
        <v>479.99999999999994</v>
      </c>
      <c r="L42" s="21">
        <f t="shared" si="6"/>
        <v>479.99999999999994</v>
      </c>
      <c r="M42" s="21">
        <f>F42/H42</f>
        <v>719.99999999999989</v>
      </c>
      <c r="N42" s="21">
        <f>IF(B42="RECOMMEND ACCEPT",M42,0)</f>
        <v>719.99999999999989</v>
      </c>
      <c r="W42" s="19"/>
      <c r="X42" s="19"/>
      <c r="Y42" s="19"/>
      <c r="Z42" s="19"/>
    </row>
    <row r="43" spans="1:53" x14ac:dyDescent="0.35">
      <c r="A43" s="19" t="s">
        <v>72</v>
      </c>
      <c r="B43" s="19" t="s">
        <v>55</v>
      </c>
      <c r="C43" s="19">
        <v>24</v>
      </c>
      <c r="D43" s="20">
        <v>0.4</v>
      </c>
      <c r="E43" s="20">
        <f t="shared" si="3"/>
        <v>9.6000000000000014</v>
      </c>
      <c r="F43" s="20">
        <f t="shared" si="4"/>
        <v>14.399999999999999</v>
      </c>
      <c r="G43" s="19">
        <v>0.06</v>
      </c>
      <c r="H43" s="19">
        <v>0.02</v>
      </c>
      <c r="I43" s="21">
        <v>170</v>
      </c>
      <c r="J43" s="21">
        <f t="shared" si="5"/>
        <v>170</v>
      </c>
      <c r="K43" s="21">
        <f t="shared" si="7"/>
        <v>170</v>
      </c>
      <c r="L43" s="21">
        <f t="shared" si="6"/>
        <v>170</v>
      </c>
      <c r="M43" s="21">
        <v>170</v>
      </c>
      <c r="W43" s="19"/>
      <c r="X43" s="19"/>
      <c r="Y43" s="19"/>
      <c r="Z43" s="19"/>
    </row>
    <row r="44" spans="1:53" ht="29" x14ac:dyDescent="0.35">
      <c r="A44" s="19" t="s">
        <v>71</v>
      </c>
      <c r="B44" s="19" t="s">
        <v>55</v>
      </c>
      <c r="C44" s="19">
        <v>32</v>
      </c>
      <c r="D44" s="20">
        <v>0.3</v>
      </c>
      <c r="E44" s="20">
        <f t="shared" si="3"/>
        <v>9.6</v>
      </c>
      <c r="F44" s="20">
        <f t="shared" si="4"/>
        <v>22.4</v>
      </c>
      <c r="G44" s="19">
        <v>0.06</v>
      </c>
      <c r="H44" s="19">
        <v>0.02</v>
      </c>
      <c r="I44" s="21">
        <f>F44/G44</f>
        <v>373.33333333333331</v>
      </c>
      <c r="J44" s="21">
        <f t="shared" si="5"/>
        <v>373.33333333333331</v>
      </c>
      <c r="K44" s="21">
        <f t="shared" si="7"/>
        <v>746.66666666666663</v>
      </c>
      <c r="L44" s="21">
        <f t="shared" si="6"/>
        <v>746.66666666666663</v>
      </c>
      <c r="M44" s="21">
        <f>F44/H44</f>
        <v>1120</v>
      </c>
      <c r="N44" s="21">
        <f>IF(B44="RECOMMEND ACCEPT",M44,0)</f>
        <v>1120</v>
      </c>
      <c r="O44" s="21" t="s">
        <v>57</v>
      </c>
      <c r="W44" s="19"/>
      <c r="X44" s="19"/>
      <c r="Y44" s="19"/>
      <c r="Z44" s="19"/>
    </row>
    <row r="45" spans="1:53" ht="29" x14ac:dyDescent="0.35">
      <c r="A45" s="19" t="s">
        <v>73</v>
      </c>
      <c r="B45" s="19" t="s">
        <v>54</v>
      </c>
      <c r="D45" s="20"/>
      <c r="E45" s="20"/>
      <c r="F45" s="20"/>
      <c r="I45" s="21">
        <v>800</v>
      </c>
      <c r="J45" s="21">
        <f t="shared" si="5"/>
        <v>0</v>
      </c>
      <c r="K45" s="21">
        <v>800</v>
      </c>
      <c r="L45" s="21">
        <f t="shared" si="6"/>
        <v>0</v>
      </c>
      <c r="M45" s="21">
        <v>800</v>
      </c>
      <c r="O45" s="21" t="s">
        <v>88</v>
      </c>
      <c r="W45" s="19"/>
      <c r="X45" s="19"/>
      <c r="Y45" s="19"/>
      <c r="Z45" s="19"/>
    </row>
    <row r="46" spans="1:53" x14ac:dyDescent="0.35">
      <c r="A46" s="63" t="s">
        <v>87</v>
      </c>
      <c r="D46" s="20"/>
      <c r="E46" s="20"/>
      <c r="F46" s="20"/>
      <c r="W46" s="19"/>
      <c r="X46" s="19"/>
      <c r="Y46" s="19"/>
      <c r="Z46" s="19"/>
    </row>
    <row r="47" spans="1:53" ht="29" x14ac:dyDescent="0.35">
      <c r="A47" s="19" t="s">
        <v>89</v>
      </c>
      <c r="B47" s="19" t="s">
        <v>55</v>
      </c>
      <c r="C47" s="19">
        <v>144</v>
      </c>
      <c r="D47" s="19">
        <v>0.6</v>
      </c>
      <c r="E47" s="20">
        <f>D47*C47</f>
        <v>86.399999999999991</v>
      </c>
      <c r="F47" s="20">
        <f>C47-E47</f>
        <v>57.600000000000009</v>
      </c>
      <c r="G47" s="19">
        <v>0.08</v>
      </c>
      <c r="H47" s="19">
        <v>0.02</v>
      </c>
      <c r="I47" s="21">
        <f>F47/G47</f>
        <v>720.00000000000011</v>
      </c>
      <c r="J47" s="21">
        <f>IF(B47="RECOMMEND ACCEPT",I47,0)</f>
        <v>720.00000000000011</v>
      </c>
      <c r="K47" s="21">
        <f t="shared" si="7"/>
        <v>1800.0000000000002</v>
      </c>
      <c r="L47" s="21">
        <f>IF(B47="RECOMMEND ACCEPT",K47,0)</f>
        <v>1800.0000000000002</v>
      </c>
      <c r="M47" s="21">
        <f>F47/H47</f>
        <v>2880.0000000000005</v>
      </c>
      <c r="N47" s="21">
        <f>IF(B47="RECOMMEND ACCEPT",M47,0)</f>
        <v>2880.0000000000005</v>
      </c>
      <c r="O47" s="21" t="s">
        <v>58</v>
      </c>
    </row>
    <row r="48" spans="1:53" x14ac:dyDescent="0.35">
      <c r="A48" s="19" t="s">
        <v>65</v>
      </c>
      <c r="B48" s="19" t="s">
        <v>55</v>
      </c>
      <c r="C48" s="19">
        <v>10.3</v>
      </c>
      <c r="D48" s="19">
        <v>0.4</v>
      </c>
      <c r="E48" s="20">
        <f>D48*C48</f>
        <v>4.12</v>
      </c>
      <c r="F48" s="20">
        <f>C48-E48</f>
        <v>6.1800000000000006</v>
      </c>
      <c r="G48" s="19">
        <v>0.06</v>
      </c>
      <c r="H48" s="19">
        <v>0.02</v>
      </c>
      <c r="I48" s="21">
        <f>F48/G48</f>
        <v>103.00000000000001</v>
      </c>
      <c r="J48" s="21">
        <f>IF(B48="RECOMMEND ACCEPT",I48,0)</f>
        <v>103.00000000000001</v>
      </c>
      <c r="K48" s="21">
        <f t="shared" si="7"/>
        <v>206</v>
      </c>
      <c r="L48" s="21">
        <f>IF(B48="RECOMMEND ACCEPT",K48,0)</f>
        <v>206</v>
      </c>
      <c r="M48" s="21">
        <f>F48/H48</f>
        <v>309</v>
      </c>
      <c r="N48" s="21">
        <f>IF(B48="RECOMMEND ACCEPT",M48,0)</f>
        <v>309</v>
      </c>
      <c r="W48" s="19"/>
      <c r="X48" s="19"/>
      <c r="Y48" s="19"/>
      <c r="Z48" s="19"/>
    </row>
    <row r="49" spans="1:53" x14ac:dyDescent="0.35">
      <c r="A49" s="19" t="s">
        <v>59</v>
      </c>
      <c r="B49" s="19" t="s">
        <v>54</v>
      </c>
      <c r="C49" s="19">
        <v>3.2</v>
      </c>
      <c r="D49" s="19">
        <v>0.15</v>
      </c>
      <c r="E49" s="20">
        <f>D49*C49</f>
        <v>0.48</v>
      </c>
      <c r="F49" s="20">
        <f>C49-E49</f>
        <v>2.72</v>
      </c>
      <c r="G49" s="19">
        <v>0.06</v>
      </c>
      <c r="H49" s="19">
        <v>0.02</v>
      </c>
      <c r="I49" s="21">
        <f>F49/G49</f>
        <v>45.333333333333336</v>
      </c>
      <c r="J49" s="21">
        <f>IF(B49="RECOMMEND ACCEPT",I49,0)</f>
        <v>0</v>
      </c>
      <c r="K49" s="21">
        <f t="shared" si="7"/>
        <v>90.666666666666671</v>
      </c>
      <c r="L49" s="21">
        <f>IF(B49="RECOMMEND ACCEPT",K49,0)</f>
        <v>0</v>
      </c>
      <c r="M49" s="21">
        <f>F49/H49</f>
        <v>136</v>
      </c>
      <c r="N49" s="21">
        <f>IF(B49="RECOMMEND ACCEPT",M49,0)</f>
        <v>0</v>
      </c>
      <c r="W49" s="19"/>
      <c r="X49" s="19"/>
      <c r="Y49" s="19"/>
      <c r="Z49" s="19"/>
    </row>
    <row r="50" spans="1:53" x14ac:dyDescent="0.35">
      <c r="A50" s="14" t="s">
        <v>64</v>
      </c>
      <c r="B50" s="25"/>
      <c r="D50" s="20"/>
      <c r="E50" s="20"/>
      <c r="I50" s="13">
        <f>SUM(J38:J49)</f>
        <v>1910.152380952381</v>
      </c>
      <c r="J50" s="13"/>
      <c r="K50" s="13">
        <f>SUM(L38:L49)</f>
        <v>4071.2386904761906</v>
      </c>
      <c r="L50" s="13"/>
      <c r="M50" s="13">
        <f>SUM(N38:N49)</f>
        <v>6062.3250000000007</v>
      </c>
      <c r="N50" s="13"/>
      <c r="W50" s="19"/>
      <c r="X50" s="19"/>
      <c r="Y50" s="19"/>
      <c r="Z50" s="19"/>
    </row>
    <row r="51" spans="1:53" x14ac:dyDescent="0.35">
      <c r="A51" s="14"/>
      <c r="B51" s="25"/>
      <c r="D51" s="20"/>
      <c r="E51" s="20"/>
      <c r="I51" s="13"/>
      <c r="J51" s="13"/>
      <c r="K51" s="13"/>
      <c r="L51" s="13"/>
      <c r="M51" s="13"/>
      <c r="N51" s="13"/>
      <c r="W51" s="19"/>
      <c r="X51" s="19"/>
      <c r="Y51" s="19"/>
      <c r="Z51" s="19"/>
    </row>
    <row r="52" spans="1:53" s="48" customFormat="1" x14ac:dyDescent="0.35">
      <c r="A52" s="49"/>
      <c r="C52" s="45"/>
      <c r="D52" s="46"/>
      <c r="E52" s="46"/>
      <c r="F52" s="45"/>
      <c r="G52" s="45"/>
      <c r="H52" s="45"/>
      <c r="I52" s="50"/>
      <c r="J52" s="50"/>
      <c r="K52" s="50"/>
      <c r="L52" s="50"/>
      <c r="M52" s="50"/>
      <c r="N52" s="50"/>
      <c r="O52" s="47"/>
      <c r="P52" s="19"/>
      <c r="Q52" s="19"/>
      <c r="R52" s="19"/>
      <c r="S52" s="19"/>
      <c r="T52" s="19"/>
      <c r="U52" s="19"/>
      <c r="V52" s="19"/>
      <c r="W52" s="19"/>
      <c r="X52" s="19"/>
      <c r="Y52" s="19"/>
      <c r="Z52" s="19"/>
      <c r="AA52" s="25"/>
      <c r="AB52" s="25"/>
      <c r="AC52" s="25"/>
      <c r="AD52" s="25"/>
      <c r="AE52" s="25"/>
      <c r="AF52" s="25"/>
      <c r="AG52" s="25"/>
      <c r="AH52" s="25"/>
      <c r="AI52" s="25"/>
      <c r="AJ52" s="25"/>
      <c r="AK52" s="25"/>
      <c r="AL52" s="25"/>
      <c r="AM52" s="25"/>
      <c r="AN52" s="25"/>
      <c r="AO52" s="25"/>
      <c r="AP52" s="25"/>
      <c r="AQ52" s="25"/>
      <c r="AR52" s="25"/>
      <c r="AS52" s="25"/>
      <c r="AT52" s="25"/>
      <c r="AU52" s="25"/>
      <c r="AV52" s="25"/>
      <c r="AW52" s="25"/>
      <c r="AX52" s="25"/>
      <c r="AY52" s="25"/>
      <c r="AZ52" s="25"/>
      <c r="BA52" s="25"/>
    </row>
    <row r="53" spans="1:53" x14ac:dyDescent="0.35">
      <c r="A53" s="14"/>
      <c r="B53" s="42" t="s">
        <v>75</v>
      </c>
      <c r="C53" s="15" t="s">
        <v>49</v>
      </c>
      <c r="D53" s="14" t="s">
        <v>76</v>
      </c>
      <c r="E53" s="25"/>
      <c r="F53" s="25"/>
      <c r="I53" s="13"/>
      <c r="J53" s="13"/>
      <c r="K53" s="13"/>
      <c r="L53" s="13"/>
      <c r="M53" s="13"/>
      <c r="N53" s="13"/>
      <c r="W53" s="19"/>
      <c r="X53" s="19"/>
      <c r="Y53" s="19"/>
      <c r="Z53" s="19"/>
    </row>
    <row r="54" spans="1:53" x14ac:dyDescent="0.35">
      <c r="A54" s="14" t="s">
        <v>81</v>
      </c>
      <c r="B54" s="21">
        <f>$B$3</f>
        <v>5940</v>
      </c>
      <c r="C54" s="21">
        <f>$B$3</f>
        <v>5940</v>
      </c>
      <c r="D54" s="21">
        <f>$B$3</f>
        <v>5940</v>
      </c>
      <c r="E54" s="20"/>
      <c r="Q54" s="26"/>
      <c r="W54" s="19"/>
      <c r="X54" s="19"/>
      <c r="Y54" s="19"/>
      <c r="Z54" s="19"/>
      <c r="AA54" s="19"/>
    </row>
    <row r="55" spans="1:53" s="42" customFormat="1" x14ac:dyDescent="0.35">
      <c r="A55" s="14" t="s">
        <v>79</v>
      </c>
      <c r="B55" s="21">
        <f>SUM($I$50,$I$35)</f>
        <v>5636.7557142857149</v>
      </c>
      <c r="C55" s="21">
        <f>SUM($K$50,$K$35)</f>
        <v>11042.115357142859</v>
      </c>
      <c r="D55" s="21">
        <f>SUM($M$50,$M$35)</f>
        <v>16277.475</v>
      </c>
      <c r="G55" s="14"/>
      <c r="H55" s="14"/>
      <c r="N55" s="13"/>
      <c r="O55" s="13"/>
      <c r="P55" s="14"/>
      <c r="Q55" s="62"/>
      <c r="R55" s="14"/>
      <c r="S55" s="14"/>
      <c r="T55" s="14"/>
      <c r="U55" s="14"/>
      <c r="V55" s="14"/>
      <c r="W55" s="14"/>
      <c r="X55" s="14"/>
      <c r="Y55" s="14"/>
      <c r="Z55" s="14"/>
      <c r="AA55" s="14"/>
    </row>
    <row r="56" spans="1:53" x14ac:dyDescent="0.35">
      <c r="D56" s="20"/>
      <c r="E56" s="20"/>
      <c r="W56" s="19"/>
      <c r="X56" s="19"/>
      <c r="Y56" s="19"/>
      <c r="Z56" s="19"/>
      <c r="AA56" s="19"/>
    </row>
    <row r="57" spans="1:53" s="55" customFormat="1" x14ac:dyDescent="0.35">
      <c r="A57" s="51"/>
      <c r="B57" s="52"/>
      <c r="C57" s="52"/>
      <c r="D57" s="53"/>
      <c r="E57" s="53"/>
      <c r="F57" s="52"/>
      <c r="G57" s="52"/>
      <c r="H57" s="52"/>
      <c r="I57" s="54"/>
      <c r="J57" s="54"/>
      <c r="K57" s="54"/>
      <c r="L57" s="54"/>
      <c r="M57" s="54"/>
      <c r="N57" s="54"/>
      <c r="O57" s="54"/>
      <c r="P57" s="19"/>
      <c r="Q57" s="19"/>
      <c r="R57" s="19"/>
      <c r="S57" s="19"/>
      <c r="T57" s="19"/>
      <c r="U57" s="19"/>
      <c r="V57" s="19"/>
      <c r="W57" s="19"/>
      <c r="X57" s="19"/>
      <c r="Y57" s="19"/>
      <c r="Z57" s="19"/>
      <c r="AA57" s="19"/>
      <c r="AB57" s="25"/>
      <c r="AC57" s="25"/>
      <c r="AD57" s="25"/>
      <c r="AE57" s="25"/>
      <c r="AF57" s="25"/>
      <c r="AG57" s="25"/>
      <c r="AH57" s="25"/>
      <c r="AI57" s="25"/>
      <c r="AJ57" s="25"/>
      <c r="AK57" s="25"/>
      <c r="AL57" s="25"/>
      <c r="AM57" s="25"/>
      <c r="AN57" s="25"/>
      <c r="AO57" s="25"/>
      <c r="AP57" s="25"/>
      <c r="AQ57" s="25"/>
      <c r="AR57" s="25"/>
      <c r="AS57" s="25"/>
      <c r="AT57" s="25"/>
      <c r="AU57" s="25"/>
      <c r="AV57" s="25"/>
      <c r="AW57" s="25"/>
      <c r="AX57" s="25"/>
      <c r="AY57" s="25"/>
      <c r="AZ57" s="25"/>
      <c r="BA57" s="25"/>
    </row>
    <row r="58" spans="1:53" customFormat="1" ht="21" x14ac:dyDescent="0.5">
      <c r="A58" s="9" t="s">
        <v>9</v>
      </c>
      <c r="B58" s="1"/>
      <c r="C58" s="4"/>
      <c r="D58" s="1"/>
      <c r="E58" s="1"/>
      <c r="F58" s="1"/>
      <c r="G58" s="1"/>
      <c r="H58" s="1"/>
      <c r="I58" s="1"/>
      <c r="J58" s="1"/>
      <c r="K58" s="1"/>
      <c r="L58" s="1"/>
      <c r="M58" s="1"/>
      <c r="N58" s="1"/>
      <c r="O58" s="1"/>
    </row>
    <row r="59" spans="1:53" customFormat="1" x14ac:dyDescent="0.35">
      <c r="A59" s="1" t="s">
        <v>10</v>
      </c>
      <c r="B59" s="1"/>
      <c r="C59" s="3">
        <v>48</v>
      </c>
      <c r="D59" s="1"/>
      <c r="E59" s="1"/>
      <c r="F59" s="1"/>
      <c r="G59" s="1"/>
      <c r="H59" s="1"/>
      <c r="I59" s="1"/>
      <c r="J59" s="1"/>
      <c r="K59" s="1"/>
      <c r="L59" s="1"/>
      <c r="M59" s="1"/>
      <c r="N59" s="1"/>
      <c r="O59" s="1"/>
    </row>
    <row r="60" spans="1:53" customFormat="1" x14ac:dyDescent="0.35">
      <c r="A60" s="1" t="s">
        <v>20</v>
      </c>
      <c r="B60" s="1"/>
      <c r="C60" s="3">
        <v>70</v>
      </c>
      <c r="D60" s="1"/>
      <c r="E60" s="1"/>
      <c r="F60" s="1"/>
      <c r="G60" s="1"/>
      <c r="H60" s="1"/>
      <c r="I60" s="1"/>
      <c r="J60" s="1"/>
      <c r="K60" s="1"/>
      <c r="L60" s="1"/>
      <c r="M60" s="1"/>
      <c r="N60" s="1"/>
      <c r="O60" s="1"/>
    </row>
    <row r="61" spans="1:53" customFormat="1" x14ac:dyDescent="0.35">
      <c r="A61" s="1"/>
      <c r="B61" s="1"/>
      <c r="C61" s="3"/>
      <c r="D61" s="1"/>
      <c r="E61" s="1"/>
      <c r="F61" s="1"/>
      <c r="G61" s="1"/>
      <c r="H61" s="1"/>
      <c r="I61" s="1"/>
      <c r="J61" s="1"/>
      <c r="K61" s="1"/>
      <c r="L61" s="1"/>
      <c r="M61" s="1"/>
      <c r="N61" s="1"/>
      <c r="O61" s="1"/>
    </row>
    <row r="62" spans="1:53" customFormat="1" x14ac:dyDescent="0.35">
      <c r="A62" s="2" t="s">
        <v>6</v>
      </c>
      <c r="B62" s="1"/>
      <c r="C62" s="4">
        <f>SUM(C59:C60)</f>
        <v>118</v>
      </c>
      <c r="D62" s="1"/>
      <c r="E62" s="1"/>
      <c r="F62" s="1"/>
      <c r="G62" s="1"/>
      <c r="H62" s="1"/>
      <c r="I62" s="1"/>
      <c r="J62" s="1"/>
      <c r="K62" s="1"/>
      <c r="L62" s="1"/>
      <c r="M62" s="1"/>
      <c r="N62" s="1"/>
      <c r="O62" s="1"/>
    </row>
    <row r="63" spans="1:53" s="57" customFormat="1" x14ac:dyDescent="0.35">
      <c r="A63" s="12"/>
      <c r="B63" s="12"/>
      <c r="C63" s="56"/>
      <c r="D63" s="12"/>
      <c r="E63" s="12"/>
      <c r="F63" s="12"/>
      <c r="G63" s="12"/>
      <c r="H63" s="12"/>
      <c r="I63" s="12"/>
      <c r="J63" s="12"/>
      <c r="K63" s="12"/>
      <c r="L63" s="12"/>
      <c r="M63" s="12"/>
      <c r="N63" s="12"/>
      <c r="O63" s="12"/>
      <c r="P63"/>
      <c r="Q63"/>
      <c r="R63"/>
      <c r="S63"/>
      <c r="T63"/>
      <c r="U63"/>
      <c r="V63"/>
      <c r="W63"/>
      <c r="X63"/>
      <c r="Y63"/>
      <c r="Z63"/>
      <c r="AA63"/>
      <c r="AB63"/>
      <c r="AC63"/>
      <c r="AD63"/>
      <c r="AE63"/>
      <c r="AF63"/>
      <c r="AG63"/>
      <c r="AH63"/>
      <c r="AI63"/>
      <c r="AJ63"/>
      <c r="AK63"/>
      <c r="AL63"/>
      <c r="AM63"/>
      <c r="AN63"/>
      <c r="AO63"/>
      <c r="AP63"/>
      <c r="AQ63"/>
      <c r="AR63"/>
      <c r="AS63"/>
      <c r="AT63"/>
      <c r="AU63"/>
      <c r="AV63"/>
      <c r="AW63"/>
      <c r="AX63"/>
      <c r="AY63"/>
      <c r="AZ63"/>
      <c r="BA63"/>
    </row>
    <row r="64" spans="1:53" customFormat="1" ht="21" x14ac:dyDescent="0.5">
      <c r="A64" s="9" t="s">
        <v>66</v>
      </c>
      <c r="B64" s="1"/>
      <c r="C64" s="3"/>
      <c r="D64" s="1"/>
      <c r="E64" s="1"/>
      <c r="F64" s="1"/>
      <c r="G64" s="1"/>
      <c r="H64" s="1"/>
      <c r="I64" s="1"/>
      <c r="J64" s="1"/>
      <c r="K64" s="1"/>
      <c r="L64" s="1"/>
      <c r="M64" s="1"/>
      <c r="N64" s="1"/>
      <c r="O64" s="1"/>
    </row>
    <row r="65" spans="1:53" s="61" customFormat="1" ht="15.5" x14ac:dyDescent="0.35">
      <c r="A65" s="59" t="s">
        <v>67</v>
      </c>
      <c r="B65" s="59"/>
      <c r="C65" s="60"/>
      <c r="D65" s="59"/>
      <c r="E65" s="59"/>
      <c r="F65" s="59"/>
      <c r="G65" s="59"/>
      <c r="H65" s="59"/>
      <c r="I65" s="59"/>
      <c r="J65" s="59"/>
      <c r="K65" s="59"/>
      <c r="L65" s="59"/>
      <c r="M65" s="59"/>
      <c r="N65" s="59"/>
      <c r="O65" s="59"/>
    </row>
    <row r="66" spans="1:53" customFormat="1" ht="15.5" x14ac:dyDescent="0.35">
      <c r="A66" s="58" t="s">
        <v>25</v>
      </c>
      <c r="B66" s="1" t="s">
        <v>55</v>
      </c>
      <c r="C66" s="3">
        <v>4</v>
      </c>
      <c r="D66" s="1"/>
      <c r="E66" s="1"/>
      <c r="F66" s="1"/>
      <c r="G66" s="1"/>
      <c r="H66" s="1"/>
      <c r="I66" s="1"/>
      <c r="J66" s="1"/>
      <c r="K66" s="1"/>
      <c r="L66" s="1"/>
      <c r="M66" s="1"/>
      <c r="N66" s="1"/>
      <c r="O66" s="1"/>
    </row>
    <row r="67" spans="1:53" customFormat="1" ht="15.5" x14ac:dyDescent="0.35">
      <c r="A67" s="58" t="s">
        <v>309</v>
      </c>
      <c r="B67" s="1" t="s">
        <v>308</v>
      </c>
      <c r="C67" s="3">
        <v>0</v>
      </c>
      <c r="D67" s="1"/>
      <c r="E67" s="1"/>
      <c r="F67" s="1"/>
      <c r="G67" s="1"/>
      <c r="H67" s="1"/>
      <c r="I67" s="1"/>
      <c r="J67" s="1"/>
      <c r="K67" s="1"/>
      <c r="L67" s="1"/>
      <c r="M67" s="1"/>
      <c r="N67" s="1"/>
      <c r="O67" s="1"/>
    </row>
    <row r="68" spans="1:53" customFormat="1" x14ac:dyDescent="0.35">
      <c r="A68" s="1" t="s">
        <v>24</v>
      </c>
      <c r="B68" s="1" t="s">
        <v>55</v>
      </c>
      <c r="C68" s="3">
        <v>95</v>
      </c>
      <c r="D68" s="1"/>
      <c r="E68" s="1"/>
      <c r="F68" s="1"/>
      <c r="G68" s="1"/>
      <c r="H68" s="1"/>
      <c r="I68" s="1"/>
      <c r="J68" s="1"/>
      <c r="K68" s="1"/>
      <c r="L68" s="1"/>
      <c r="M68" s="1"/>
      <c r="N68" s="1"/>
      <c r="O68" s="1"/>
    </row>
    <row r="69" spans="1:53" customFormat="1" x14ac:dyDescent="0.35">
      <c r="A69" s="1" t="s">
        <v>26</v>
      </c>
      <c r="B69" s="1" t="s">
        <v>55</v>
      </c>
      <c r="C69" s="3">
        <v>87</v>
      </c>
      <c r="D69" s="1"/>
      <c r="E69" s="1"/>
      <c r="F69" s="1"/>
      <c r="G69" s="1"/>
      <c r="H69" s="1"/>
      <c r="I69" s="1"/>
      <c r="J69" s="1"/>
      <c r="K69" s="1"/>
      <c r="L69" s="1"/>
      <c r="M69" s="1"/>
      <c r="N69" s="1"/>
      <c r="O69" s="1"/>
    </row>
    <row r="70" spans="1:53" customFormat="1" x14ac:dyDescent="0.35">
      <c r="A70" s="1" t="s">
        <v>28</v>
      </c>
      <c r="B70" s="1" t="s">
        <v>55</v>
      </c>
      <c r="C70" s="3">
        <v>24</v>
      </c>
      <c r="D70" s="1"/>
      <c r="E70" s="1"/>
      <c r="F70" s="1"/>
      <c r="G70" s="1"/>
      <c r="H70" s="1"/>
      <c r="I70" s="1"/>
      <c r="J70" s="1"/>
      <c r="K70" s="1"/>
      <c r="L70" s="1"/>
      <c r="M70" s="1"/>
      <c r="N70" s="1"/>
      <c r="O70" s="1"/>
    </row>
    <row r="71" spans="1:53" customFormat="1" x14ac:dyDescent="0.35">
      <c r="A71" s="1" t="s">
        <v>22</v>
      </c>
      <c r="B71" s="1" t="s">
        <v>55</v>
      </c>
      <c r="C71" s="3">
        <f>27+30</f>
        <v>57</v>
      </c>
      <c r="D71" s="1"/>
      <c r="E71" s="1"/>
      <c r="F71" s="1"/>
      <c r="G71" s="1"/>
      <c r="H71" s="1"/>
      <c r="I71" s="1"/>
      <c r="J71" s="1"/>
      <c r="K71" s="1"/>
      <c r="L71" s="1"/>
      <c r="M71" s="1"/>
      <c r="N71" s="1"/>
      <c r="O71" s="1"/>
    </row>
    <row r="72" spans="1:53" customFormat="1" x14ac:dyDescent="0.35">
      <c r="A72" s="1" t="s">
        <v>27</v>
      </c>
      <c r="B72" s="19" t="s">
        <v>55</v>
      </c>
      <c r="C72" s="3">
        <v>14</v>
      </c>
      <c r="D72" s="1"/>
      <c r="E72" s="1"/>
      <c r="F72" s="1"/>
      <c r="G72" s="1"/>
      <c r="H72" s="1"/>
      <c r="I72" s="1"/>
      <c r="J72" s="1"/>
      <c r="K72" s="1"/>
      <c r="L72" s="1"/>
      <c r="M72" s="1"/>
      <c r="N72" s="1"/>
      <c r="O72" s="1"/>
    </row>
    <row r="73" spans="1:53" customFormat="1" x14ac:dyDescent="0.35">
      <c r="A73" s="1" t="s">
        <v>27</v>
      </c>
      <c r="B73" s="1" t="s">
        <v>54</v>
      </c>
      <c r="C73" s="3">
        <v>0</v>
      </c>
      <c r="D73" s="1"/>
      <c r="E73" s="1"/>
      <c r="F73" s="1"/>
      <c r="G73" s="1"/>
      <c r="H73" s="1"/>
      <c r="I73" s="1"/>
      <c r="J73" s="1"/>
      <c r="K73" s="1"/>
      <c r="L73" s="1"/>
      <c r="M73" s="1"/>
      <c r="N73" s="1"/>
      <c r="O73" s="1"/>
    </row>
    <row r="74" spans="1:53" customFormat="1" x14ac:dyDescent="0.35">
      <c r="A74" s="1" t="s">
        <v>29</v>
      </c>
      <c r="B74" s="1" t="s">
        <v>55</v>
      </c>
      <c r="C74" s="3">
        <v>57</v>
      </c>
      <c r="D74" s="1"/>
      <c r="E74" s="1"/>
      <c r="F74" s="1"/>
      <c r="G74" s="1"/>
      <c r="H74" s="1"/>
      <c r="I74" s="1"/>
      <c r="J74" s="1"/>
      <c r="K74" s="1"/>
      <c r="L74" s="1"/>
      <c r="M74" s="1"/>
      <c r="N74" s="1"/>
      <c r="O74" s="1"/>
    </row>
    <row r="75" spans="1:53" customFormat="1" x14ac:dyDescent="0.35">
      <c r="A75" s="1" t="s">
        <v>30</v>
      </c>
      <c r="B75" s="1" t="s">
        <v>308</v>
      </c>
      <c r="C75" s="3">
        <v>0</v>
      </c>
      <c r="D75" s="1"/>
      <c r="E75" s="1"/>
      <c r="F75" s="1"/>
      <c r="G75" s="1"/>
      <c r="H75" s="1"/>
      <c r="I75" s="1"/>
      <c r="J75" s="1"/>
      <c r="K75" s="1"/>
      <c r="L75" s="1"/>
      <c r="M75" s="1"/>
      <c r="N75" s="1"/>
      <c r="O75" s="1"/>
    </row>
    <row r="76" spans="1:53" customFormat="1" x14ac:dyDescent="0.35">
      <c r="A76" s="1" t="s">
        <v>31</v>
      </c>
      <c r="B76" s="1" t="s">
        <v>55</v>
      </c>
      <c r="C76" s="3">
        <v>78</v>
      </c>
      <c r="D76" s="1"/>
      <c r="E76" s="1"/>
      <c r="F76" s="1"/>
      <c r="G76" s="1"/>
      <c r="H76" s="1"/>
      <c r="I76" s="1"/>
      <c r="J76" s="1"/>
      <c r="K76" s="1"/>
      <c r="L76" s="1"/>
      <c r="M76" s="1"/>
      <c r="N76" s="1"/>
      <c r="O76" s="1"/>
    </row>
    <row r="77" spans="1:53" customFormat="1" x14ac:dyDescent="0.35">
      <c r="A77" s="1" t="s">
        <v>69</v>
      </c>
      <c r="B77" s="1"/>
      <c r="C77" s="3">
        <f>SUM(C66:C76)</f>
        <v>416</v>
      </c>
      <c r="D77" s="1"/>
      <c r="E77" s="1"/>
      <c r="F77" s="5"/>
      <c r="G77" s="1"/>
      <c r="H77" s="1"/>
      <c r="I77" s="1"/>
      <c r="J77" s="1"/>
      <c r="K77" s="1"/>
      <c r="L77" s="1"/>
      <c r="M77" s="1"/>
      <c r="N77" s="1"/>
      <c r="O77" s="1"/>
    </row>
    <row r="78" spans="1:53" customFormat="1" x14ac:dyDescent="0.35">
      <c r="A78" s="2" t="s">
        <v>70</v>
      </c>
      <c r="B78" s="1"/>
      <c r="C78" s="4">
        <f>SUM(C66:C76)-C73</f>
        <v>416</v>
      </c>
      <c r="D78" s="1"/>
      <c r="E78" s="1"/>
      <c r="F78" s="5"/>
      <c r="G78" s="1"/>
      <c r="H78" s="1"/>
      <c r="I78" s="1"/>
      <c r="J78" s="1"/>
      <c r="K78" s="1"/>
      <c r="L78" s="1"/>
      <c r="M78" s="1"/>
      <c r="N78" s="1"/>
      <c r="O78" s="1"/>
    </row>
    <row r="79" spans="1:53" s="8" customFormat="1" x14ac:dyDescent="0.35">
      <c r="A79" s="6"/>
      <c r="B79" s="7"/>
      <c r="C79" s="11"/>
      <c r="D79" s="7"/>
      <c r="E79" s="7"/>
      <c r="F79" s="7"/>
      <c r="G79" s="7"/>
      <c r="H79" s="7"/>
      <c r="I79" s="7"/>
      <c r="J79" s="7"/>
      <c r="K79" s="7"/>
      <c r="L79" s="7"/>
      <c r="M79" s="7"/>
      <c r="N79" s="7"/>
      <c r="O79" s="7"/>
      <c r="P79"/>
      <c r="Q79"/>
      <c r="R79"/>
      <c r="S79"/>
      <c r="T79"/>
      <c r="U79"/>
      <c r="V79"/>
      <c r="W79"/>
      <c r="X79"/>
      <c r="Y79"/>
      <c r="Z79"/>
      <c r="AA79"/>
      <c r="AB79"/>
      <c r="AC79"/>
      <c r="AD79"/>
      <c r="AE79"/>
      <c r="AF79"/>
      <c r="AG79"/>
      <c r="AH79"/>
      <c r="AI79"/>
      <c r="AJ79"/>
      <c r="AK79"/>
      <c r="AL79"/>
      <c r="AM79"/>
      <c r="AN79"/>
      <c r="AO79"/>
      <c r="AP79"/>
      <c r="AQ79"/>
      <c r="AR79"/>
      <c r="AS79"/>
      <c r="AT79"/>
      <c r="AU79"/>
      <c r="AV79"/>
      <c r="AW79"/>
      <c r="AX79"/>
      <c r="AY79"/>
      <c r="AZ79"/>
      <c r="BA79"/>
    </row>
    <row r="80" spans="1:53" customFormat="1" ht="21" x14ac:dyDescent="0.5">
      <c r="A80" s="9" t="s">
        <v>8</v>
      </c>
      <c r="B80" s="1"/>
      <c r="C80" s="3"/>
      <c r="D80" s="1"/>
      <c r="E80" s="1"/>
      <c r="F80" s="1"/>
      <c r="G80" s="1"/>
      <c r="H80" s="1"/>
      <c r="I80" s="1"/>
      <c r="J80" s="1"/>
      <c r="K80" s="1"/>
      <c r="L80" s="1"/>
      <c r="M80" s="1"/>
      <c r="N80" s="1"/>
      <c r="O80" s="1"/>
    </row>
    <row r="81" spans="1:26" customFormat="1" ht="15.5" x14ac:dyDescent="0.35">
      <c r="A81" s="59" t="s">
        <v>67</v>
      </c>
      <c r="B81" s="1"/>
      <c r="C81" s="3">
        <v>26</v>
      </c>
      <c r="D81" s="1"/>
      <c r="E81" s="1"/>
      <c r="F81" s="1"/>
      <c r="G81" s="1"/>
      <c r="H81" s="1"/>
      <c r="I81" s="1"/>
      <c r="J81" s="1"/>
      <c r="K81" s="1"/>
      <c r="L81" s="1"/>
      <c r="M81" s="1"/>
      <c r="N81" s="1"/>
      <c r="O81" s="1"/>
    </row>
    <row r="82" spans="1:26" s="10" customFormat="1" x14ac:dyDescent="0.35">
      <c r="A82" s="2" t="s">
        <v>6</v>
      </c>
      <c r="B82" s="2"/>
      <c r="C82" s="4">
        <f>SUM(C81:C81)</f>
        <v>26</v>
      </c>
      <c r="D82" s="2"/>
      <c r="E82" s="4">
        <f>SUM(C82,C78,C62,C55)</f>
        <v>11602.115357142859</v>
      </c>
      <c r="F82" s="2"/>
      <c r="G82" s="2"/>
      <c r="H82" s="2"/>
      <c r="I82" s="2"/>
      <c r="J82" s="2"/>
      <c r="K82" s="2"/>
      <c r="L82" s="2"/>
      <c r="M82" s="2"/>
      <c r="N82" s="2"/>
      <c r="O82" s="2"/>
    </row>
    <row r="83" spans="1:26" x14ac:dyDescent="0.35">
      <c r="A83" s="28"/>
      <c r="B83" s="29"/>
      <c r="C83" s="30"/>
      <c r="D83" s="43"/>
      <c r="E83" s="43"/>
      <c r="F83" s="31"/>
      <c r="G83" s="31"/>
      <c r="H83" s="31"/>
      <c r="I83" s="31"/>
      <c r="J83" s="31"/>
      <c r="K83" s="31"/>
      <c r="L83" s="31"/>
      <c r="M83" s="31"/>
      <c r="N83" s="31"/>
      <c r="O83" s="31"/>
      <c r="W83" s="19"/>
      <c r="X83" s="19"/>
      <c r="Y83" s="19"/>
      <c r="Z83" s="19"/>
    </row>
    <row r="84" spans="1:26" ht="21" x14ac:dyDescent="0.35">
      <c r="A84" s="35" t="s">
        <v>90</v>
      </c>
      <c r="C84" s="13">
        <f>SUM(C82,C78,C62,C54,C55)</f>
        <v>17542.115357142859</v>
      </c>
      <c r="D84" s="15"/>
      <c r="E84" s="20"/>
      <c r="F84" s="21"/>
      <c r="G84" s="21"/>
      <c r="H84" s="21"/>
      <c r="W84" s="19"/>
      <c r="X84" s="19"/>
      <c r="Y84" s="19"/>
      <c r="Z84" s="19"/>
    </row>
    <row r="85" spans="1:26" ht="29" x14ac:dyDescent="0.35">
      <c r="A85" s="26" t="s">
        <v>82</v>
      </c>
      <c r="C85" s="25"/>
      <c r="D85" s="20"/>
      <c r="E85" s="20"/>
      <c r="F85" s="21"/>
      <c r="G85" s="21"/>
      <c r="H85" s="21"/>
      <c r="W85" s="19"/>
      <c r="X85" s="19"/>
      <c r="Y85" s="19"/>
      <c r="Z85" s="19"/>
    </row>
    <row r="86" spans="1:26" x14ac:dyDescent="0.35">
      <c r="A86" s="26"/>
      <c r="C86" s="25"/>
      <c r="D86" s="20"/>
      <c r="E86" s="20"/>
      <c r="F86" s="21"/>
      <c r="G86" s="21"/>
      <c r="H86" s="21"/>
      <c r="W86" s="19"/>
      <c r="X86" s="19"/>
      <c r="Y86" s="19"/>
      <c r="Z86" s="19"/>
    </row>
    <row r="87" spans="1:26" x14ac:dyDescent="0.35">
      <c r="D87" s="20"/>
      <c r="E87" s="20"/>
      <c r="F87" s="21"/>
      <c r="G87" s="21"/>
      <c r="H87" s="21"/>
      <c r="W87" s="19"/>
      <c r="X87" s="19"/>
      <c r="Y87" s="19"/>
      <c r="Z87" s="19"/>
    </row>
    <row r="88" spans="1:26" x14ac:dyDescent="0.35">
      <c r="A88" s="14" t="s">
        <v>83</v>
      </c>
      <c r="D88" s="20"/>
      <c r="E88" s="20"/>
      <c r="F88" s="21"/>
      <c r="G88" s="21"/>
      <c r="H88" s="21"/>
      <c r="O88" s="27"/>
      <c r="W88" s="19"/>
      <c r="X88" s="19"/>
      <c r="Y88" s="19"/>
      <c r="Z88" s="19"/>
    </row>
    <row r="89" spans="1:26" x14ac:dyDescent="0.35">
      <c r="A89" s="19" t="s">
        <v>85</v>
      </c>
      <c r="C89" s="19">
        <v>5600</v>
      </c>
      <c r="D89" s="20"/>
      <c r="E89" s="20"/>
      <c r="W89" s="19"/>
      <c r="X89" s="19"/>
      <c r="Y89" s="19"/>
    </row>
    <row r="90" spans="1:26" x14ac:dyDescent="0.35">
      <c r="A90" s="44" t="s">
        <v>86</v>
      </c>
      <c r="C90" s="19">
        <v>7650</v>
      </c>
      <c r="D90" s="20"/>
      <c r="E90" s="20"/>
      <c r="W90" s="19"/>
      <c r="X90" s="19"/>
      <c r="Y90" s="19"/>
    </row>
    <row r="91" spans="1:26" x14ac:dyDescent="0.35">
      <c r="A91" s="19" t="s">
        <v>84</v>
      </c>
      <c r="C91" s="19">
        <f>SUM(C89:C90)</f>
        <v>13250</v>
      </c>
      <c r="W91" s="19"/>
      <c r="X91" s="19"/>
      <c r="Y91" s="19"/>
    </row>
    <row r="92" spans="1:26" x14ac:dyDescent="0.35">
      <c r="W92" s="19"/>
      <c r="X92" s="19"/>
      <c r="Y92" s="19"/>
    </row>
    <row r="93" spans="1:26" ht="29" x14ac:dyDescent="0.35">
      <c r="A93" s="14" t="s">
        <v>310</v>
      </c>
      <c r="B93" s="14" t="s">
        <v>311</v>
      </c>
      <c r="C93" s="13">
        <f>C84-C91</f>
        <v>4292.1153571428586</v>
      </c>
      <c r="W93" s="19"/>
      <c r="X93" s="19"/>
      <c r="Y93" s="19"/>
    </row>
    <row r="94" spans="1:26" x14ac:dyDescent="0.35">
      <c r="W94" s="19"/>
      <c r="X94" s="19"/>
      <c r="Y94" s="19"/>
    </row>
    <row r="95" spans="1:26" x14ac:dyDescent="0.35">
      <c r="C95" s="25"/>
      <c r="W95" s="19"/>
      <c r="X95" s="19"/>
      <c r="Y95" s="19"/>
    </row>
    <row r="96" spans="1:26" x14ac:dyDescent="0.35">
      <c r="W96" s="19"/>
      <c r="X96" s="19"/>
    </row>
    <row r="97" spans="23:24" x14ac:dyDescent="0.35">
      <c r="W97" s="19"/>
      <c r="X97" s="19"/>
    </row>
    <row r="98" spans="23:24" x14ac:dyDescent="0.35">
      <c r="W98" s="19"/>
      <c r="X98" s="19"/>
    </row>
    <row r="99" spans="23:24" x14ac:dyDescent="0.35">
      <c r="W99" s="19"/>
      <c r="X99" s="19"/>
    </row>
  </sheetData>
  <pageMargins left="0.7" right="0.7" top="0.75" bottom="0.75" header="0.3" footer="0.3"/>
  <pageSetup paperSize="8" orientation="landscape" verticalDpi="0" r:id="rId1"/>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Worksheets</vt:lpstr>
      </vt:variant>
      <vt:variant>
        <vt:i4>2</vt:i4>
      </vt:variant>
      <vt:variant>
        <vt:lpstr>Named Ranges</vt:lpstr>
      </vt:variant>
      <vt:variant>
        <vt:i4>1</vt:i4>
      </vt:variant>
    </vt:vector>
  </HeadingPairs>
  <TitlesOfParts>
    <vt:vector size="3" baseType="lpstr">
      <vt:lpstr>S42A Summary Table</vt:lpstr>
      <vt:lpstr>Overall plan-enabled capacity</vt:lpstr>
      <vt:lpstr>'Overall plan-enabled capacity'!Print_Area</vt:lpstr>
    </vt:vector>
  </TitlesOfParts>
  <Company>Waimakariri District Council</Company>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Peter Wilson</dc:creator>
  <cp:lastModifiedBy>Peter Wilson</cp:lastModifiedBy>
  <cp:lastPrinted>2024-08-01T20:21:07Z</cp:lastPrinted>
  <dcterms:created xsi:type="dcterms:W3CDTF">2024-03-18T20:32:28Z</dcterms:created>
  <dcterms:modified xsi:type="dcterms:W3CDTF">2024-12-02T00:44:07Z</dcterms:modified>
</cp:coreProperties>
</file>